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 activeTab="2"/>
  </bookViews>
  <sheets>
    <sheet name="7.DISOS, PP PA" sheetId="1" r:id="rId1"/>
    <sheet name="IKU" sheetId="2" r:id="rId2"/>
    <sheet name="Target IKU" sheetId="3" r:id="rId3"/>
  </sheets>
  <definedNames>
    <definedName name="_xlnm.Print_Area" localSheetId="0">'7.DISOS, PP PA'!$A$1:$U$149</definedName>
    <definedName name="_xlnm.Print_Area" localSheetId="2">'Target IKU'!$A$1:$L$16</definedName>
    <definedName name="_xlnm.Print_Titles" localSheetId="0">'7.DISOS, PP PA'!$5:$8</definedName>
  </definedNames>
  <calcPr calcId="144525"/>
</workbook>
</file>

<file path=xl/calcChain.xml><?xml version="1.0" encoding="utf-8"?>
<calcChain xmlns="http://schemas.openxmlformats.org/spreadsheetml/2006/main">
  <c r="T149" i="1" l="1"/>
  <c r="T145" i="1"/>
  <c r="T146" i="1"/>
  <c r="T144" i="1"/>
  <c r="T136" i="1"/>
  <c r="T137" i="1"/>
  <c r="T135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16" i="1"/>
  <c r="T96" i="1"/>
  <c r="T113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97" i="1"/>
  <c r="J115" i="1"/>
  <c r="R129" i="1"/>
  <c r="P129" i="1"/>
  <c r="N129" i="1"/>
  <c r="T148" i="1"/>
  <c r="R148" i="1"/>
  <c r="P148" i="1"/>
  <c r="N148" i="1"/>
  <c r="L148" i="1"/>
  <c r="J148" i="1"/>
  <c r="T143" i="1"/>
  <c r="R143" i="1"/>
  <c r="P143" i="1"/>
  <c r="N143" i="1"/>
  <c r="L143" i="1"/>
  <c r="J143" i="1"/>
  <c r="T141" i="1"/>
  <c r="T140" i="1"/>
  <c r="T139" i="1" s="1"/>
  <c r="R139" i="1"/>
  <c r="P139" i="1"/>
  <c r="N139" i="1"/>
  <c r="L139" i="1"/>
  <c r="J139" i="1"/>
  <c r="R134" i="1"/>
  <c r="P134" i="1"/>
  <c r="N134" i="1"/>
  <c r="L134" i="1"/>
  <c r="J134" i="1"/>
  <c r="T115" i="1"/>
  <c r="R115" i="1"/>
  <c r="P115" i="1"/>
  <c r="N115" i="1"/>
  <c r="L115" i="1"/>
  <c r="R96" i="1"/>
  <c r="P96" i="1"/>
  <c r="N96" i="1"/>
  <c r="L96" i="1"/>
  <c r="J96" i="1"/>
  <c r="T94" i="1"/>
  <c r="N93" i="1"/>
  <c r="T93" i="1" s="1"/>
  <c r="T92" i="1" s="1"/>
  <c r="S92" i="1"/>
  <c r="R92" i="1"/>
  <c r="P92" i="1"/>
  <c r="N92" i="1"/>
  <c r="L92" i="1"/>
  <c r="J92" i="1"/>
  <c r="N90" i="1"/>
  <c r="T90" i="1" s="1"/>
  <c r="N89" i="1"/>
  <c r="T89" i="1" s="1"/>
  <c r="T88" i="1"/>
  <c r="T87" i="1"/>
  <c r="T86" i="1"/>
  <c r="T85" i="1"/>
  <c r="R84" i="1"/>
  <c r="P84" i="1"/>
  <c r="L84" i="1"/>
  <c r="J84" i="1"/>
  <c r="T82" i="1"/>
  <c r="T81" i="1"/>
  <c r="T80" i="1"/>
  <c r="R79" i="1"/>
  <c r="P79" i="1"/>
  <c r="P74" i="1" s="1"/>
  <c r="P73" i="1" s="1"/>
  <c r="N79" i="1"/>
  <c r="L79" i="1"/>
  <c r="J79" i="1"/>
  <c r="T77" i="1"/>
  <c r="N76" i="1"/>
  <c r="T76" i="1" s="1"/>
  <c r="R75" i="1"/>
  <c r="R74" i="1" s="1"/>
  <c r="R73" i="1" s="1"/>
  <c r="P75" i="1"/>
  <c r="N75" i="1"/>
  <c r="L75" i="1"/>
  <c r="J75" i="1"/>
  <c r="J74" i="1" s="1"/>
  <c r="J73" i="1" s="1"/>
  <c r="T71" i="1"/>
  <c r="T70" i="1"/>
  <c r="T69" i="1" s="1"/>
  <c r="R69" i="1"/>
  <c r="P69" i="1"/>
  <c r="N69" i="1"/>
  <c r="L69" i="1"/>
  <c r="J69" i="1"/>
  <c r="N67" i="1"/>
  <c r="T67" i="1" s="1"/>
  <c r="T66" i="1"/>
  <c r="T65" i="1"/>
  <c r="N64" i="1"/>
  <c r="T64" i="1" s="1"/>
  <c r="N63" i="1"/>
  <c r="N61" i="1" s="1"/>
  <c r="N62" i="1"/>
  <c r="T62" i="1" s="1"/>
  <c r="R61" i="1"/>
  <c r="P61" i="1"/>
  <c r="L61" i="1"/>
  <c r="J61" i="1"/>
  <c r="T59" i="1"/>
  <c r="T58" i="1"/>
  <c r="T57" i="1"/>
  <c r="R57" i="1"/>
  <c r="P57" i="1"/>
  <c r="N57" i="1"/>
  <c r="L57" i="1"/>
  <c r="T55" i="1"/>
  <c r="T54" i="1"/>
  <c r="T53" i="1"/>
  <c r="T52" i="1"/>
  <c r="R52" i="1"/>
  <c r="P52" i="1"/>
  <c r="N52" i="1"/>
  <c r="L52" i="1"/>
  <c r="J52" i="1"/>
  <c r="N50" i="1"/>
  <c r="T50" i="1" s="1"/>
  <c r="N49" i="1"/>
  <c r="N47" i="1" s="1"/>
  <c r="N48" i="1"/>
  <c r="T48" i="1" s="1"/>
  <c r="R47" i="1"/>
  <c r="P47" i="1"/>
  <c r="L47" i="1"/>
  <c r="J47" i="1"/>
  <c r="N45" i="1"/>
  <c r="T45" i="1" s="1"/>
  <c r="N44" i="1"/>
  <c r="N42" i="1" s="1"/>
  <c r="L43" i="1"/>
  <c r="T43" i="1" s="1"/>
  <c r="R42" i="1"/>
  <c r="P42" i="1"/>
  <c r="L42" i="1"/>
  <c r="J42" i="1"/>
  <c r="N40" i="1"/>
  <c r="T40" i="1" s="1"/>
  <c r="T39" i="1"/>
  <c r="T38" i="1"/>
  <c r="P38" i="1"/>
  <c r="T37" i="1"/>
  <c r="N36" i="1"/>
  <c r="N31" i="1" s="1"/>
  <c r="N35" i="1"/>
  <c r="T35" i="1" s="1"/>
  <c r="T34" i="1"/>
  <c r="L33" i="1"/>
  <c r="T33" i="1" s="1"/>
  <c r="T32" i="1"/>
  <c r="R31" i="1"/>
  <c r="P31" i="1"/>
  <c r="L31" i="1"/>
  <c r="J31" i="1"/>
  <c r="N29" i="1"/>
  <c r="T29" i="1" s="1"/>
  <c r="T28" i="1"/>
  <c r="T27" i="1"/>
  <c r="N26" i="1"/>
  <c r="T26" i="1" s="1"/>
  <c r="T25" i="1"/>
  <c r="N25" i="1"/>
  <c r="L24" i="1"/>
  <c r="T24" i="1" s="1"/>
  <c r="T23" i="1"/>
  <c r="T22" i="1"/>
  <c r="T21" i="1"/>
  <c r="R20" i="1"/>
  <c r="R19" i="1" s="1"/>
  <c r="P20" i="1"/>
  <c r="L20" i="1"/>
  <c r="J20" i="1"/>
  <c r="T17" i="1"/>
  <c r="T16" i="1" s="1"/>
  <c r="T15" i="1" s="1"/>
  <c r="R16" i="1"/>
  <c r="R15" i="1" s="1"/>
  <c r="P16" i="1"/>
  <c r="N16" i="1"/>
  <c r="L16" i="1"/>
  <c r="L15" i="1" s="1"/>
  <c r="J16" i="1"/>
  <c r="J15" i="1" s="1"/>
  <c r="P15" i="1"/>
  <c r="N15" i="1"/>
  <c r="N13" i="1"/>
  <c r="T13" i="1" s="1"/>
  <c r="T12" i="1" s="1"/>
  <c r="T11" i="1" s="1"/>
  <c r="R12" i="1"/>
  <c r="P12" i="1"/>
  <c r="P11" i="1" s="1"/>
  <c r="L12" i="1"/>
  <c r="L11" i="1" s="1"/>
  <c r="J12" i="1"/>
  <c r="R11" i="1"/>
  <c r="R10" i="1" s="1"/>
  <c r="J11" i="1"/>
  <c r="X7" i="1"/>
  <c r="T134" i="1" l="1"/>
  <c r="L19" i="1"/>
  <c r="L10" i="1" s="1"/>
  <c r="L9" i="1" s="1"/>
  <c r="N12" i="1"/>
  <c r="N11" i="1" s="1"/>
  <c r="J19" i="1"/>
  <c r="J10" i="1" s="1"/>
  <c r="J9" i="1" s="1"/>
  <c r="P19" i="1"/>
  <c r="N20" i="1"/>
  <c r="N19" i="1" s="1"/>
  <c r="T36" i="1"/>
  <c r="T42" i="1"/>
  <c r="T44" i="1"/>
  <c r="T49" i="1"/>
  <c r="T47" i="1" s="1"/>
  <c r="T63" i="1"/>
  <c r="T61" i="1" s="1"/>
  <c r="L74" i="1"/>
  <c r="L73" i="1" s="1"/>
  <c r="T75" i="1"/>
  <c r="T79" i="1"/>
  <c r="N84" i="1"/>
  <c r="N74" i="1" s="1"/>
  <c r="N73" i="1" s="1"/>
  <c r="T20" i="1"/>
  <c r="T31" i="1"/>
  <c r="R9" i="1"/>
  <c r="P10" i="1"/>
  <c r="P9" i="1" s="1"/>
  <c r="T84" i="1"/>
  <c r="T74" i="1" s="1"/>
  <c r="T73" i="1" s="1"/>
  <c r="N10" i="1" l="1"/>
  <c r="N9" i="1" s="1"/>
  <c r="T19" i="1"/>
  <c r="T10" i="1" s="1"/>
  <c r="T9" i="1" s="1"/>
</calcChain>
</file>

<file path=xl/sharedStrings.xml><?xml version="1.0" encoding="utf-8"?>
<sst xmlns="http://schemas.openxmlformats.org/spreadsheetml/2006/main" count="1303" uniqueCount="419">
  <si>
    <t>LAMPIRAN I</t>
  </si>
  <si>
    <t>RENCANA PROGRAM DAN KEGIATAN PRIORITAS DAERAH TAHUN 2017-2021</t>
  </si>
  <si>
    <t xml:space="preserve">KABUPATEN ROKAN HULU </t>
  </si>
  <si>
    <t>KODE</t>
  </si>
  <si>
    <t>BIDANG URUSAN PEMERINTAHAN DAN PROGRAM PRIORITAS PEMBANGUNAN</t>
  </si>
  <si>
    <t>INDIKATOR KINERJA PROGRAM (OUTCOME)</t>
  </si>
  <si>
    <t>KONDISI KINERJA PADA AWAL RPJMD (2016)</t>
  </si>
  <si>
    <t>CAPAIAN KINERJA PROGRAM DAN KERANGKA PENDANAAN</t>
  </si>
  <si>
    <t>SKPD PENANGGUNG JAWAB</t>
  </si>
  <si>
    <t>TAHUN 2017</t>
  </si>
  <si>
    <t>TAHUN 2018</t>
  </si>
  <si>
    <t>TAHUN 2019</t>
  </si>
  <si>
    <t>TAHUN 2020</t>
  </si>
  <si>
    <t>TAHUN 2021</t>
  </si>
  <si>
    <t>KONDISI KINERJA PADA AKHIR PERIODE RPJMD</t>
  </si>
  <si>
    <t>TARGET</t>
  </si>
  <si>
    <t>Rp.000</t>
  </si>
  <si>
    <t>URUSAN WAJIB PELAYANAN DASAR + URUSAN WAJIB BUKAN PELAYANAN DASAR + URUSAN PILIHAN + URUSAN PEMERINTAHAN FUNGSI PENUNJANG</t>
  </si>
  <si>
    <t>URUSAN WAJIB PELAYANAN DASAR</t>
  </si>
  <si>
    <t>PERUMAHAN RAKYAT DAN KAWASAN PEMUKIMAN</t>
  </si>
  <si>
    <t>1.4.1</t>
  </si>
  <si>
    <t>Program pengembangan perumahan</t>
  </si>
  <si>
    <t>1.6.1</t>
  </si>
  <si>
    <t>Fasilitasi dan stimulasi pembangunan perumahan masyarakat kurang mampu</t>
  </si>
  <si>
    <t>32 KK</t>
  </si>
  <si>
    <t>20 KK</t>
  </si>
  <si>
    <t>60 KK</t>
  </si>
  <si>
    <t>120 KK</t>
  </si>
  <si>
    <t>Dinas Sosial, Pemberdayaan Perempuan dan Perlindungan Anak</t>
  </si>
  <si>
    <t>KETENTRAMAN DAN KETERTIBAN UMUM SERTA PERLINDUNGAN MASYARAKAT</t>
  </si>
  <si>
    <t>1.06.01</t>
  </si>
  <si>
    <t>Program pengembangan wawasan kebangsaan</t>
  </si>
  <si>
    <t>1</t>
  </si>
  <si>
    <t>5</t>
  </si>
  <si>
    <t>17</t>
  </si>
  <si>
    <t>6</t>
  </si>
  <si>
    <t>Peringatan hari besar nasional dan daerah</t>
  </si>
  <si>
    <t>1 kali</t>
  </si>
  <si>
    <t>Sekretariat Daerah</t>
  </si>
  <si>
    <t>SOSIAL</t>
  </si>
  <si>
    <t>Program pemberdayaan fakir miskin, komunitas adat terpencil (KAT) dan penyandang masalah kesejahteraan sosial (PMKS) lainnya</t>
  </si>
  <si>
    <t>01</t>
  </si>
  <si>
    <t>Peningkatan kemampuan (capacity building) petugas dan pendamping sosial pemberdayaan fakir miskin, KAT dan PMKS lainnya
PMKS lainnya</t>
  </si>
  <si>
    <t>57 orang</t>
  </si>
  <si>
    <t>228 orang</t>
  </si>
  <si>
    <t>06</t>
  </si>
  <si>
    <t>02</t>
  </si>
  <si>
    <t>Pelatihan keterampilan berusaha bagi keluarga miskin</t>
  </si>
  <si>
    <t>40 orang</t>
  </si>
  <si>
    <t>200 orang</t>
  </si>
  <si>
    <t>04</t>
  </si>
  <si>
    <t>Pengadaan sarana dan prasarana pendukung usaha bagi keluarga miskin</t>
  </si>
  <si>
    <t>31 kube</t>
  </si>
  <si>
    <t>10 kube</t>
  </si>
  <si>
    <t>40 kube</t>
  </si>
  <si>
    <t>05</t>
  </si>
  <si>
    <t>Pelatihan keterampilan bagi penyandang masalah kesejahteraan sosial</t>
  </si>
  <si>
    <t>40 WRSE</t>
  </si>
  <si>
    <t>160 WRSE</t>
  </si>
  <si>
    <t>07</t>
  </si>
  <si>
    <t xml:space="preserve">Monitoring, evaluasi dan pelaporan </t>
  </si>
  <si>
    <t>1 dokumen</t>
  </si>
  <si>
    <t>4 dokumen</t>
  </si>
  <si>
    <t>09</t>
  </si>
  <si>
    <t>Pengadaan sarana dan prasarana pendukung usaha bagi PMKS lainnya</t>
  </si>
  <si>
    <t>20 WRSE</t>
  </si>
  <si>
    <t xml:space="preserve">Pendataan, pemetaan, penjajakan awal, studi kelayakan, dan semiloka warga komunitas adat terpencil (KAT) </t>
  </si>
  <si>
    <t>Penyaluran bantuan sembako bagi penyandang masalah kesejateraan sosial (PMKS)</t>
  </si>
  <si>
    <t>16 kecamatan</t>
  </si>
  <si>
    <t>Pemberdayaan sosial bagi warga Komunitas Adat Terpencil (KAT)</t>
  </si>
  <si>
    <t>18 kube</t>
  </si>
  <si>
    <t>72 kube</t>
  </si>
  <si>
    <t>Program pelayanan dan rehabilitasi kesejahteraan sosial</t>
  </si>
  <si>
    <t>03</t>
  </si>
  <si>
    <t>Pelaksanaan KIE konseling dan kampanye sosial bagi Penyandang Masalah Kesejahteraan Sosial (PMKS)</t>
  </si>
  <si>
    <t>60 pengaduan</t>
  </si>
  <si>
    <t>55 pengaduan</t>
  </si>
  <si>
    <t>50 pengaduan</t>
  </si>
  <si>
    <t>45 pengaduan</t>
  </si>
  <si>
    <t>40 pengaduan</t>
  </si>
  <si>
    <t>250 pengaduan</t>
  </si>
  <si>
    <t>Penanganan masalah-masalah strategis yang menyangkut tanggap cepat darurat dan kejadian luar biasa</t>
  </si>
  <si>
    <t>Pendataan penyandang masalah kesejahteraan sosial (PMKS) dan potensi sumber kesejahteraan sosial (PSKS)</t>
  </si>
  <si>
    <t>30.395 PMKS dan 181 PSKS</t>
  </si>
  <si>
    <t>60.790 PMKS dan 362 PSKS</t>
  </si>
  <si>
    <t>Penanganan bagi orang-orang terlantar</t>
  </si>
  <si>
    <t>60 orang</t>
  </si>
  <si>
    <t>20 orang</t>
  </si>
  <si>
    <t>140 orang</t>
  </si>
  <si>
    <t>Bantuan stimulan pemulihan sosial bahan bangunan rumah relokasi bencana alam dan bencana sosial</t>
  </si>
  <si>
    <t>10 unit</t>
  </si>
  <si>
    <t>30 unit</t>
  </si>
  <si>
    <t>130 unit</t>
  </si>
  <si>
    <t>Sosialisasi penanggulangan kenakalan remaja</t>
  </si>
  <si>
    <t>500 orang</t>
  </si>
  <si>
    <t>2.500 orang</t>
  </si>
  <si>
    <t>Pelayanan dan rehabiltasi sosial gelandangan, pengemis,pemulung, korban tindak kekerasan dan korban perdagangan  orang</t>
  </si>
  <si>
    <t>1 unit</t>
  </si>
  <si>
    <t>20 PMKS</t>
  </si>
  <si>
    <t>60 PMKS, 1 unit</t>
  </si>
  <si>
    <t>Pengadaan kendaraan dinas operasional unit pelayanan sosial keliling</t>
  </si>
  <si>
    <t>1 UPS</t>
  </si>
  <si>
    <t>Pelayanan sosial lanjut usia luar panti</t>
  </si>
  <si>
    <t>160 orang</t>
  </si>
  <si>
    <t>Program pembinaan anak terlantar</t>
  </si>
  <si>
    <t>Pelatihan keterampilan dan praktek belajar kerja bagi anak terlantar</t>
  </si>
  <si>
    <t>150 orang</t>
  </si>
  <si>
    <t>30 orang</t>
  </si>
  <si>
    <t>Pengembangan bakat dan keterampilan anak terlantar</t>
  </si>
  <si>
    <t>4 anak</t>
  </si>
  <si>
    <t>5 anak</t>
  </si>
  <si>
    <t>20 anak</t>
  </si>
  <si>
    <t>Peningkatan pelayanan sosial anak</t>
  </si>
  <si>
    <t>200 anak</t>
  </si>
  <si>
    <t>800 anak</t>
  </si>
  <si>
    <t>Program pembinaan para penyandang cacat dan trauma</t>
  </si>
  <si>
    <t xml:space="preserve">Pendayagunaan para penyandang cacat, eks trauma dan rehabilitasi penyakit kejiwaan </t>
  </si>
  <si>
    <t>177 orang</t>
  </si>
  <si>
    <t>28 orang</t>
  </si>
  <si>
    <t>35 orang</t>
  </si>
  <si>
    <t>168 orang</t>
  </si>
  <si>
    <t>Bantuan kelangsungan hidup ODK berat</t>
  </si>
  <si>
    <t>20 ODKB</t>
  </si>
  <si>
    <t>15 ODKB</t>
  </si>
  <si>
    <t>70 ODKB</t>
  </si>
  <si>
    <t>08</t>
  </si>
  <si>
    <t>Pengiriman penyandang cacat ke balai pelatihan keterampilan dan pembuatan prothese dan orthese</t>
  </si>
  <si>
    <t>5 orang</t>
  </si>
  <si>
    <t>Program pembinaan panti asuhan/panti jompo</t>
  </si>
  <si>
    <t>Pembangunan sarana dan prasarana panti asuhan/jompo</t>
  </si>
  <si>
    <t>2 unit</t>
  </si>
  <si>
    <t>4 unit</t>
  </si>
  <si>
    <t>Rehabilitasi sedang/ berat bangunan panti asuhan/jompo</t>
  </si>
  <si>
    <t>3 unit</t>
  </si>
  <si>
    <t>Operasi dan pemeliharaan sarana dan prasarana panti asuhan/jompo</t>
  </si>
  <si>
    <t>5 panti asuhan</t>
  </si>
  <si>
    <t>Program pembinaan eks penyandang penyakit sosial (eks narapidana, PSK, narkoba dan penyakit sosial lainnya)</t>
  </si>
  <si>
    <t>Pembinaan dan pemulangan eks PSK ke daerah asal</t>
  </si>
  <si>
    <t>55 orang</t>
  </si>
  <si>
    <t>25 orang</t>
  </si>
  <si>
    <t>100 orang</t>
  </si>
  <si>
    <t>Sosialisasi pencegahan penyebaran NAFZA dan HIV/AIDS</t>
  </si>
  <si>
    <t>4 kecamatan</t>
  </si>
  <si>
    <t>Program pemberdayaan kelembagaan kesejahteraan sosial</t>
  </si>
  <si>
    <t>Peningkatan jejaring kerjasama pelaku-pelaku usaha kesejahteraan sosial masyarakat</t>
  </si>
  <si>
    <t>10 orsos</t>
  </si>
  <si>
    <t>40 orsos</t>
  </si>
  <si>
    <t>Peningkatan kualitas SDM kesejahteraan sosial masyarakat</t>
  </si>
  <si>
    <t>65 lembaga dan orsos</t>
  </si>
  <si>
    <t>50 lembaga dan orsos</t>
  </si>
  <si>
    <t>200 lembaga dan orsos</t>
  </si>
  <si>
    <t>Bimbingan dan penyuluhan pelaku usaha kesejahteraan sosial</t>
  </si>
  <si>
    <t>19 orang</t>
  </si>
  <si>
    <t>76 orang</t>
  </si>
  <si>
    <t>Pembangunan taman makam pahlawan</t>
  </si>
  <si>
    <t>Peningkatan penyadaran pemahaman pelayanan dan penyantunan veteran, janda perintis kemerdekaan, kepahlawanan, keperintisan serta peningkatan kesetiakawanan sosial</t>
  </si>
  <si>
    <t>370 veteran / warakawuri</t>
  </si>
  <si>
    <t>2 kali</t>
  </si>
  <si>
    <t>10 kali</t>
  </si>
  <si>
    <t xml:space="preserve">Pelaksanaan kesetiakawanan sosial nasional expo dan HKSN </t>
  </si>
  <si>
    <t>5 kali</t>
  </si>
  <si>
    <t>Program bantuan dan jaminan sosial serta perlindungan sosial</t>
  </si>
  <si>
    <t>Pendistribusian beras sejahtera</t>
  </si>
  <si>
    <t>16.276 KPM</t>
  </si>
  <si>
    <t>81.380 KPM</t>
  </si>
  <si>
    <t>Fasilitasi forum koordinasi program keluarga harapan</t>
  </si>
  <si>
    <t>12.852 KPM</t>
  </si>
  <si>
    <t>3.867 KPM</t>
  </si>
  <si>
    <t>4000 KPM</t>
  </si>
  <si>
    <t>4.200 KPM</t>
  </si>
  <si>
    <t>4.400 KPM</t>
  </si>
  <si>
    <t>4.600 KPM</t>
  </si>
  <si>
    <t>21.067 KPM</t>
  </si>
  <si>
    <t>URUSAN WAJIB BUKAN PELAYANAN DASAR</t>
  </si>
  <si>
    <t>PEMBERDAYAAN PEREMPUAN DAN PERLINDUNGAN ANAK</t>
  </si>
  <si>
    <t>Program keserasian kebijakan peningkatan kualitas anak dan perempuan</t>
  </si>
  <si>
    <t xml:space="preserve">Sosialisasi peraturan peningkatan kualitas anak dan perempuan </t>
  </si>
  <si>
    <t>560 orang</t>
  </si>
  <si>
    <t>110 orang</t>
  </si>
  <si>
    <t>550 orang</t>
  </si>
  <si>
    <t>Fasilitasi pembentukan Kota Layak Anak (KLA)</t>
  </si>
  <si>
    <t>Program penguatan kelembagaan pengarusutaman gender dan anak</t>
  </si>
  <si>
    <t>Advokasi dan fasilitasi PUG bagi perempuan</t>
  </si>
  <si>
    <t>118 orang</t>
  </si>
  <si>
    <t>104 orang</t>
  </si>
  <si>
    <t>520 orang</t>
  </si>
  <si>
    <t>Fasilitasi pengembangan pusat pelayanan terpadu pemberdayaan perempuan (P2TP2)</t>
  </si>
  <si>
    <t>5 kasus</t>
  </si>
  <si>
    <t>15 kasus</t>
  </si>
  <si>
    <t>20 kasus</t>
  </si>
  <si>
    <t>25 kasus</t>
  </si>
  <si>
    <t>30 kasus</t>
  </si>
  <si>
    <t>35 kasus</t>
  </si>
  <si>
    <t>125 kasus</t>
  </si>
  <si>
    <t>Peningkatan kapasitas dan jaringan kelembagaan pemberdayaan perempuan dan anak</t>
  </si>
  <si>
    <t>Program peningkatan kualitas hidup dan perlindungan perempuan</t>
  </si>
  <si>
    <t>P2WKSS dan PHBS</t>
  </si>
  <si>
    <t>4 desa</t>
  </si>
  <si>
    <t>20 desa</t>
  </si>
  <si>
    <t>Pelaksanaan peringatan hari ibu</t>
  </si>
  <si>
    <t>4 kali</t>
  </si>
  <si>
    <t>Gerakan sayang ibu</t>
  </si>
  <si>
    <t>3 kecamatan</t>
  </si>
  <si>
    <t>Penyusunan data terpilah</t>
  </si>
  <si>
    <t>Sosialisasi pencegahan dan penanganan tindak kekerasan perempuan dan anak</t>
  </si>
  <si>
    <t>80 peserta</t>
  </si>
  <si>
    <t>320 peserta</t>
  </si>
  <si>
    <t>Pemberdayaan perempuan di bidang politik, hukum sosial dan ekonomi pada organisasi kemasyarakatan tingkat daerah</t>
  </si>
  <si>
    <t>70 peserta</t>
  </si>
  <si>
    <t>280 peserta</t>
  </si>
  <si>
    <t>Program peningkatan peran serta dan kesetaraan gender dalam pembangunan</t>
  </si>
  <si>
    <t>4.01.10</t>
  </si>
  <si>
    <t>Pembinaan organisasi perempuan</t>
  </si>
  <si>
    <t>8 kali</t>
  </si>
  <si>
    <t>Bimbingan manajemen peran serta dan kesetaraan gender dalam pembangunan</t>
  </si>
  <si>
    <t>Program pelayanan administrasi perkantoran</t>
  </si>
  <si>
    <t>Penyediaan jasa surat menyurat</t>
  </si>
  <si>
    <t>Penyediaan jasa komunikasi, sumber daya air dan listrik</t>
  </si>
  <si>
    <t>4 rekening</t>
  </si>
  <si>
    <t>20 rekening</t>
  </si>
  <si>
    <t>Penyediaan jasa peralatan dan perlengkapan kantor</t>
  </si>
  <si>
    <t>Penyediaan jasa pemeliharaan dan perizinan kendaraan dinas/ operasional</t>
  </si>
  <si>
    <t>Penyediaan jasa kebersihan kantor</t>
  </si>
  <si>
    <t>5 orang, 120 bulan</t>
  </si>
  <si>
    <t>Penyediaan jasa perbaikan peralatan kerja</t>
  </si>
  <si>
    <t>Penyediaan alat tulis kantor</t>
  </si>
  <si>
    <t>12 bulan</t>
  </si>
  <si>
    <t>60 bulan</t>
  </si>
  <si>
    <t xml:space="preserve">Penyediaan barang cetakan dan penggandaan </t>
  </si>
  <si>
    <t>Penyediaan komponen instalasi listrik/ penerangan bangunan kantor</t>
  </si>
  <si>
    <t>350 buah, rol, gulung, kotak</t>
  </si>
  <si>
    <t>385 buah, rol, gulung, kotak</t>
  </si>
  <si>
    <t>400 buah, rol, gulung, kotak</t>
  </si>
  <si>
    <t>Penyediaan peralatan dan perlengkapan kantor</t>
  </si>
  <si>
    <t>6 unit</t>
  </si>
  <si>
    <t>Penyediaan bahan bacaan dan peraturan perundang-undangan</t>
  </si>
  <si>
    <t>1.000 eksemplar</t>
  </si>
  <si>
    <t>4.985 eksemplar</t>
  </si>
  <si>
    <t>Penyediaan bahan logistik kantor</t>
  </si>
  <si>
    <t>4.000 liter</t>
  </si>
  <si>
    <t>19.800 liter</t>
  </si>
  <si>
    <t xml:space="preserve">Penyediaan makanan dan minuman </t>
  </si>
  <si>
    <t>6.000 kotak, porsi</t>
  </si>
  <si>
    <t>7.000 kotak, porsi</t>
  </si>
  <si>
    <t>8.000 kotak, porsi</t>
  </si>
  <si>
    <t>30.638 kotak, porsi</t>
  </si>
  <si>
    <t>Rapat-rapat koordinasi dan konsultasi ke luar daerah</t>
  </si>
  <si>
    <t>2.000 OHK</t>
  </si>
  <si>
    <t>9.722 OHK</t>
  </si>
  <si>
    <t>Rapat-rapat koordinasi dalam daerah</t>
  </si>
  <si>
    <t>1.200 OK</t>
  </si>
  <si>
    <t>5.903 OK</t>
  </si>
  <si>
    <t>Penyediaan jasa tenaga teknis kantor</t>
  </si>
  <si>
    <t>Penyediaan jasa keamanan kantor</t>
  </si>
  <si>
    <t>Program peningkatan sarana dan prasarana aparatur</t>
  </si>
  <si>
    <t>Pembangunan gedung kantor</t>
  </si>
  <si>
    <t>Pengadaan mobil jabatan</t>
  </si>
  <si>
    <t>Pengadaan kendaraan dinas/operasional</t>
  </si>
  <si>
    <t>Pengadaan perlengkapan gedung kantor</t>
  </si>
  <si>
    <t>5 unit</t>
  </si>
  <si>
    <t>15 unit</t>
  </si>
  <si>
    <t>Pengadaan peralatan gedung kantor</t>
  </si>
  <si>
    <t>9 unit</t>
  </si>
  <si>
    <t>Pengadaan mebeleur</t>
  </si>
  <si>
    <t>14 unit</t>
  </si>
  <si>
    <t>Pengadaan peralatan kerja</t>
  </si>
  <si>
    <t>7 unit</t>
  </si>
  <si>
    <t>32 unit</t>
  </si>
  <si>
    <t>Pemeliharaan rutin/ berkala rumah jabatan</t>
  </si>
  <si>
    <t>1 unit kali</t>
  </si>
  <si>
    <t>3 unit kali</t>
  </si>
  <si>
    <t>Pemeliharaan rutin/ berkala gedung kantor</t>
  </si>
  <si>
    <t>5 unit kali</t>
  </si>
  <si>
    <t>Pemeliharaan rutin/ berkala mobil jabatan</t>
  </si>
  <si>
    <t>4 unit kali</t>
  </si>
  <si>
    <t>Pemeliharaan rutin/ berkala kendaraan dinas/ operasional</t>
  </si>
  <si>
    <t>17 unit</t>
  </si>
  <si>
    <t>84 unit</t>
  </si>
  <si>
    <t>Pemeliharaan rutin/ berkala peralatan gedung kantor</t>
  </si>
  <si>
    <t>54 unit</t>
  </si>
  <si>
    <t>220 unit</t>
  </si>
  <si>
    <t>Pemeliharaan rutin/ berkala mebeleur</t>
  </si>
  <si>
    <t>56 buah, unit, kaleng</t>
  </si>
  <si>
    <t>280 buah, unit, kaleng</t>
  </si>
  <si>
    <t>Rehabiitasi sedang/berat gedung kantor</t>
  </si>
  <si>
    <t>2 unit kali</t>
  </si>
  <si>
    <t>Rehabiitasi sedang/berat mobil jabatan</t>
  </si>
  <si>
    <t>Rehabiitasi sedang/berat kendaraan dinas operasional</t>
  </si>
  <si>
    <t>Program peningkatan disiplin aparatur</t>
  </si>
  <si>
    <t>Pengadaan pakaian dinas beserta perlengkapannya</t>
  </si>
  <si>
    <t>Pengadaan pakaian korpri</t>
  </si>
  <si>
    <t>Pengadaan pakaian khusus hari-hari tertentu</t>
  </si>
  <si>
    <t>Program peningkatan kapasitas sumber daya aparatur</t>
  </si>
  <si>
    <t>Pendidikan dan pelatihan formal</t>
  </si>
  <si>
    <t>Bimbingan teknis implementasi peraturan perundang-undangan</t>
  </si>
  <si>
    <t>Program peningkatan pengembangan sistem pelaporan capaian kinerja dan keuangan</t>
  </si>
  <si>
    <t>Penyusunan laporan capaian kinerja dan ikhtisar realisasi kinerja SKPD</t>
  </si>
  <si>
    <t>1 laporan</t>
  </si>
  <si>
    <t>3 laporan</t>
  </si>
  <si>
    <t>Penyusunan pelaporan keuangan semesteran</t>
  </si>
  <si>
    <t>2 laporan</t>
  </si>
  <si>
    <t>6 laporan</t>
  </si>
  <si>
    <t>Penyusunan pelaporan keuangan akhir tahun</t>
  </si>
  <si>
    <t>Program promosi pembangunan daerah</t>
  </si>
  <si>
    <t>Pelaksanaan festival pembangunan daerah</t>
  </si>
  <si>
    <t>19</t>
  </si>
  <si>
    <t>Pemeliharaan rutin/ berkala peralatan dan perlengkapan kantor</t>
  </si>
  <si>
    <t>985 lembar</t>
  </si>
  <si>
    <t>-</t>
  </si>
  <si>
    <t>1 orang, 12 bulan</t>
  </si>
  <si>
    <t>338 buah, meter, unit</t>
  </si>
  <si>
    <t>33 eksemplar</t>
  </si>
  <si>
    <t>5.600 liter</t>
  </si>
  <si>
    <t>2.760 dos, botol, galon, bungkus, kg, kotak</t>
  </si>
  <si>
    <t>1 Tahun</t>
  </si>
  <si>
    <t>1.728 OHK</t>
  </si>
  <si>
    <t>31 orang</t>
  </si>
  <si>
    <t>2 orang</t>
  </si>
  <si>
    <t>38 unit/kali</t>
  </si>
  <si>
    <t>943 lembar</t>
  </si>
  <si>
    <t>5 rekening</t>
  </si>
  <si>
    <t>8 unit</t>
  </si>
  <si>
    <t>335 buah, meter, unit</t>
  </si>
  <si>
    <t>12 unit</t>
  </si>
  <si>
    <t>1.950 liter</t>
  </si>
  <si>
    <t>3.920 dos, botol, galon, bungkus, kg, kotak</t>
  </si>
  <si>
    <t>560 OHK</t>
  </si>
  <si>
    <t>957 OHK</t>
  </si>
  <si>
    <t xml:space="preserve">1 unit </t>
  </si>
  <si>
    <t>44 stel</t>
  </si>
  <si>
    <t>176 stel</t>
  </si>
  <si>
    <t>30 stel</t>
  </si>
  <si>
    <t>88 stel</t>
  </si>
  <si>
    <t>2 Kegiatan</t>
  </si>
  <si>
    <t>10 Kegiatan</t>
  </si>
  <si>
    <t>190 unit/kali</t>
  </si>
  <si>
    <t>74 unit</t>
  </si>
  <si>
    <t>1000 lembar</t>
  </si>
  <si>
    <t>4.928 lembar</t>
  </si>
  <si>
    <t>47 Unit</t>
  </si>
  <si>
    <t>1.800 buah, rol, gulung, kotak</t>
  </si>
  <si>
    <t>49 unit</t>
  </si>
  <si>
    <t>VISI: BERTEKAT MEWUJUDKAN KABUPATEN ROKAN HULU SEJAHTERA MELALUI PENINGKATAN PEMBANGUNAN EKONOMI KERAKYATAN, PENDIDIKAN, INFRASTRUKTUR, KESEHATAN DAN  KEHIDUPAN AGAMIS YANG HARMONIS DAN BERBUDAYA</t>
  </si>
  <si>
    <t>MISI</t>
  </si>
  <si>
    <t>TUJUAN</t>
  </si>
  <si>
    <t xml:space="preserve">SASARAN </t>
  </si>
  <si>
    <t>IKU</t>
  </si>
  <si>
    <t>PROGRAM</t>
  </si>
  <si>
    <t>KEGIATAN</t>
  </si>
  <si>
    <t>KONDISI TAHUN 2015</t>
  </si>
  <si>
    <t>INDIKATOR KINERJA UTAMA</t>
  </si>
  <si>
    <t>SKPD</t>
  </si>
  <si>
    <t>Mewujudkan pengembangan ekonomi yang berbasis kerakyatan pada masyarakat pedesaan dan mendorong berkembangnya investasi untuk pengentasan kemiskinan sehingga terwujud keseimbangan pembangunan antara kecamatan dan desa serta antar kelompok masyarakat</t>
  </si>
  <si>
    <t>Menurunkan tingkat kemiskinan dan kesenjangan antar kelompok pendapatan,   dan menurunkan pengangguran</t>
  </si>
  <si>
    <t>Menurunnya tingkat kemiskinan dan  kesenjangan antar kelompok pendapatan</t>
  </si>
  <si>
    <t>Jumlah pemberdayaan fakir miskin,KAT dan PMKS lainnya</t>
  </si>
  <si>
    <t>Pemberdayaan fakir miskin, komunitas adat terpencil (KAT) dan penyandang masalah kesejahteraan sosial (PMKS) lainnya</t>
  </si>
  <si>
    <t>4.124 orang</t>
  </si>
  <si>
    <t>20.221 orang</t>
  </si>
  <si>
    <t>20.417 orang</t>
  </si>
  <si>
    <t>Pengembangan perumahan</t>
  </si>
  <si>
    <t>Meningkatnya pelayanan Penyandang Masalah Kesejahteraan Sosial (PMKS) dan pengerahan Potensi Sumber Kesejahteraan Sosial (PSKS)</t>
  </si>
  <si>
    <t>Jumlah pelayanan dan rehabilitasi terhadap korban bencana</t>
  </si>
  <si>
    <t>Pelayanan dan rehabilitasi kesejahteraan sosial</t>
  </si>
  <si>
    <t>5.970 KK</t>
  </si>
  <si>
    <t>6.043 KK</t>
  </si>
  <si>
    <t>5.760 KK</t>
  </si>
  <si>
    <t>Jumlah pelayanan terhadap orang terlantar dan lanjut usia dari keluarga rentan dan tidak mampu melalui panti dan luar panti</t>
  </si>
  <si>
    <t>Pembinaan anak terlantar</t>
  </si>
  <si>
    <t>360 orang</t>
  </si>
  <si>
    <t>235 orang</t>
  </si>
  <si>
    <t>Jumlah panti asuhan yang dibina</t>
  </si>
  <si>
    <t>Pembinaan panti asuhan/panti jompo</t>
  </si>
  <si>
    <t>Jumlah tuna susila yang dipulangkan ke daerah asal</t>
  </si>
  <si>
    <t>Pembinaan eks penyandang penyakit sosial (eks narapidana, PSK, narkoba dan penyakit sosial lainnya)</t>
  </si>
  <si>
    <t>Jumlah  pelayanan bagi penyandang cacat dan penyakit kejiwaan</t>
  </si>
  <si>
    <t>Pembinaan para penyandang cacat dan trauma</t>
  </si>
  <si>
    <t>99 orang</t>
  </si>
  <si>
    <t>103 orang</t>
  </si>
  <si>
    <t>Jumlah kelompok ORSOS, PSM dan lembaga sosial lainnya yang telah diberdayakan</t>
  </si>
  <si>
    <t>Pemberdayaan kelembagaan kesejahteraan sosial</t>
  </si>
  <si>
    <t>179 orsos</t>
  </si>
  <si>
    <t>72 orsos</t>
  </si>
  <si>
    <t>83 orsos</t>
  </si>
  <si>
    <t>88 orsos</t>
  </si>
  <si>
    <t>90 orsos</t>
  </si>
  <si>
    <t>95 orsos</t>
  </si>
  <si>
    <t>100 orsos</t>
  </si>
  <si>
    <t>Jumlah keluarga penerima manfaat yang menerima jaminan sosial</t>
  </si>
  <si>
    <t>Bantuan dan jaminan sosial serta perlindungan sosial</t>
  </si>
  <si>
    <t>7.528 KPM</t>
  </si>
  <si>
    <t>3.792 KPM</t>
  </si>
  <si>
    <t>20.143 KPM</t>
  </si>
  <si>
    <t>22.573 KPM</t>
  </si>
  <si>
    <t>Mewujudkan kualitas sumber daya manusia cerdas dan sehat dilandasi keimanan dan ketakwaan</t>
  </si>
  <si>
    <t>Meningkatnya kualitas kehidupan perempuan, anak dan lansia</t>
  </si>
  <si>
    <t>Terbangunnya perempuan, anak dan lansia yang berkualitas dan berdaya saing dalam pembangunan</t>
  </si>
  <si>
    <t>Jumlah peningkatan advokasi dan fasilitasi PUG bagi perempuan</t>
  </si>
  <si>
    <t>Penguatan kelembagaan pengarusutaman gender dan anak</t>
  </si>
  <si>
    <t>79 remaja</t>
  </si>
  <si>
    <t>104 peserta</t>
  </si>
  <si>
    <t>Jumlah kasus kekerasan terhadap perempuan dan anak</t>
  </si>
  <si>
    <t>Peningkatan kualitas hidup dan perlindungan perempuan</t>
  </si>
  <si>
    <t>12 kasus</t>
  </si>
  <si>
    <t>10 kasus</t>
  </si>
  <si>
    <t>9 kasus</t>
  </si>
  <si>
    <t>8 kasus</t>
  </si>
  <si>
    <t>6 kasus</t>
  </si>
  <si>
    <t>4 kasus</t>
  </si>
  <si>
    <t>Pelaksanaan kegiatan hari ibu</t>
  </si>
  <si>
    <t>Jumlah peningkatan kualitas anak dan perempuan (GSI)</t>
  </si>
  <si>
    <t>Keserasian kebijakan peningkatan kualitas anak dan perempuan</t>
  </si>
  <si>
    <t>90 peserta</t>
  </si>
  <si>
    <t>120 peserta</t>
  </si>
  <si>
    <t>Persentase keterwakilan perempuan di lembaga legislatif</t>
  </si>
  <si>
    <t>Peningkatan peran serta dan kesetaraan gender dalam pembangunan</t>
  </si>
  <si>
    <t>Kegiatan pameran hasil karya perempuan di bidang pembangunan</t>
  </si>
  <si>
    <t>Fasilitasi kegiatan Dharma Wanita</t>
  </si>
  <si>
    <t>Monitoring, evaluasi dan pelaporan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</si>
</sst>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2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24"/>
      <color theme="1"/>
      <name val="Agency FB"/>
      <family val="2"/>
    </font>
    <font>
      <b/>
      <sz val="14"/>
      <color theme="1"/>
      <name val="Agency FB"/>
      <family val="2"/>
    </font>
    <font>
      <sz val="14"/>
      <color theme="1"/>
      <name val="Agency FB"/>
      <family val="2"/>
    </font>
    <font>
      <sz val="12"/>
      <color theme="1"/>
      <name val="Agency FB"/>
      <family val="2"/>
    </font>
    <font>
      <b/>
      <sz val="12"/>
      <color theme="1"/>
      <name val="Agency FB"/>
      <family val="2"/>
    </font>
    <font>
      <b/>
      <sz val="12"/>
      <name val="Agency FB"/>
      <family val="2"/>
    </font>
    <font>
      <sz val="12"/>
      <name val="Agency FB"/>
      <family val="2"/>
    </font>
    <font>
      <b/>
      <sz val="12"/>
      <color indexed="8"/>
      <name val="Agency FB"/>
      <family val="2"/>
    </font>
    <font>
      <sz val="13"/>
      <color indexed="8"/>
      <name val="Agency FB"/>
      <family val="2"/>
    </font>
    <font>
      <sz val="13"/>
      <color theme="1"/>
      <name val="Agency FB"/>
      <family val="2"/>
    </font>
    <font>
      <sz val="13"/>
      <name val="Agency FB"/>
      <family val="2"/>
    </font>
    <font>
      <b/>
      <sz val="13"/>
      <color theme="1"/>
      <name val="Agency FB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name val="Tahoma"/>
      <family val="2"/>
    </font>
    <font>
      <sz val="10"/>
      <color indexed="8"/>
      <name val="Tahoma"/>
      <family val="2"/>
    </font>
    <font>
      <sz val="11"/>
      <color theme="1"/>
      <name val="Agency FB"/>
      <family val="2"/>
    </font>
    <font>
      <b/>
      <sz val="13"/>
      <name val="Agency FB"/>
      <family val="2"/>
    </font>
    <font>
      <b/>
      <sz val="13"/>
      <color indexed="8"/>
      <name val="Agency FB"/>
      <family val="2"/>
    </font>
    <font>
      <b/>
      <sz val="11"/>
      <color theme="1"/>
      <name val="DFKai-SB"/>
      <family val="4"/>
    </font>
    <font>
      <sz val="11"/>
      <color theme="1"/>
      <name val="DFKai-SB"/>
      <family val="4"/>
    </font>
    <font>
      <b/>
      <sz val="10"/>
      <color theme="1"/>
      <name val="Segoe UI Light"/>
      <family val="2"/>
    </font>
    <font>
      <sz val="10"/>
      <color theme="1"/>
      <name val="Segoe UI Light"/>
      <family val="2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8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5" fillId="0" borderId="0"/>
    <xf numFmtId="0" fontId="19" fillId="0" borderId="0"/>
    <xf numFmtId="0" fontId="15" fillId="0" borderId="0"/>
    <xf numFmtId="0" fontId="2" fillId="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7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222">
    <xf numFmtId="0" fontId="0" fillId="0" borderId="0" xfId="0"/>
    <xf numFmtId="0" fontId="4" fillId="3" borderId="0" xfId="0" applyFont="1" applyFill="1" applyAlignment="1">
      <alignment horizontal="center" vertical="center"/>
    </xf>
    <xf numFmtId="0" fontId="5" fillId="3" borderId="0" xfId="0" applyFont="1" applyFill="1"/>
    <xf numFmtId="0" fontId="4" fillId="3" borderId="15" xfId="0" applyFont="1" applyFill="1" applyBorder="1" applyAlignment="1">
      <alignment horizontal="center" vertical="center" wrapText="1"/>
    </xf>
    <xf numFmtId="164" fontId="5" fillId="3" borderId="0" xfId="0" applyNumberFormat="1" applyFont="1" applyFill="1"/>
    <xf numFmtId="0" fontId="6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/>
    </xf>
    <xf numFmtId="164" fontId="6" fillId="0" borderId="0" xfId="0" applyNumberFormat="1" applyFont="1" applyAlignment="1">
      <alignment vertical="center"/>
    </xf>
    <xf numFmtId="0" fontId="8" fillId="5" borderId="17" xfId="0" quotePrefix="1" applyFont="1" applyFill="1" applyBorder="1" applyAlignment="1">
      <alignment horizontal="center" vertical="top"/>
    </xf>
    <xf numFmtId="0" fontId="8" fillId="5" borderId="15" xfId="0" applyFont="1" applyFill="1" applyBorder="1" applyAlignment="1">
      <alignment horizontal="center" vertical="top"/>
    </xf>
    <xf numFmtId="0" fontId="8" fillId="5" borderId="15" xfId="0" applyFont="1" applyFill="1" applyBorder="1" applyAlignment="1">
      <alignment horizontal="justify" vertical="top" wrapText="1"/>
    </xf>
    <xf numFmtId="0" fontId="8" fillId="5" borderId="15" xfId="0" applyFont="1" applyFill="1" applyBorder="1" applyAlignment="1">
      <alignment vertical="top"/>
    </xf>
    <xf numFmtId="164" fontId="8" fillId="5" borderId="15" xfId="0" applyNumberFormat="1" applyFont="1" applyFill="1" applyBorder="1" applyAlignment="1">
      <alignment vertical="top"/>
    </xf>
    <xf numFmtId="164" fontId="8" fillId="5" borderId="15" xfId="0" applyNumberFormat="1" applyFont="1" applyFill="1" applyBorder="1" applyAlignment="1">
      <alignment horizontal="right" vertical="top" wrapText="1"/>
    </xf>
    <xf numFmtId="0" fontId="9" fillId="5" borderId="18" xfId="0" applyFont="1" applyFill="1" applyBorder="1" applyAlignment="1">
      <alignment vertical="top"/>
    </xf>
    <xf numFmtId="0" fontId="8" fillId="5" borderId="0" xfId="0" applyFont="1" applyFill="1" applyAlignment="1">
      <alignment horizontal="center" vertical="top"/>
    </xf>
    <xf numFmtId="0" fontId="9" fillId="5" borderId="0" xfId="0" applyFont="1" applyFill="1" applyAlignment="1">
      <alignment vertical="top"/>
    </xf>
    <xf numFmtId="0" fontId="8" fillId="6" borderId="17" xfId="0" quotePrefix="1" applyFont="1" applyFill="1" applyBorder="1" applyAlignment="1">
      <alignment horizontal="center" vertical="top"/>
    </xf>
    <xf numFmtId="0" fontId="8" fillId="6" borderId="15" xfId="0" applyFont="1" applyFill="1" applyBorder="1" applyAlignment="1">
      <alignment horizontal="center" vertical="top"/>
    </xf>
    <xf numFmtId="0" fontId="8" fillId="6" borderId="15" xfId="0" applyFont="1" applyFill="1" applyBorder="1" applyAlignment="1">
      <alignment horizontal="justify" vertical="top" wrapText="1"/>
    </xf>
    <xf numFmtId="0" fontId="8" fillId="6" borderId="15" xfId="0" applyFont="1" applyFill="1" applyBorder="1" applyAlignment="1">
      <alignment vertical="top"/>
    </xf>
    <xf numFmtId="164" fontId="8" fillId="6" borderId="15" xfId="0" applyNumberFormat="1" applyFont="1" applyFill="1" applyBorder="1" applyAlignment="1">
      <alignment vertical="top"/>
    </xf>
    <xf numFmtId="164" fontId="8" fillId="6" borderId="15" xfId="0" applyNumberFormat="1" applyFont="1" applyFill="1" applyBorder="1" applyAlignment="1">
      <alignment horizontal="right" vertical="top" wrapText="1"/>
    </xf>
    <xf numFmtId="0" fontId="9" fillId="6" borderId="18" xfId="0" applyFont="1" applyFill="1" applyBorder="1" applyAlignment="1">
      <alignment vertical="top"/>
    </xf>
    <xf numFmtId="0" fontId="8" fillId="7" borderId="0" xfId="0" applyFont="1" applyFill="1" applyAlignment="1">
      <alignment horizontal="center" vertical="top"/>
    </xf>
    <xf numFmtId="0" fontId="9" fillId="7" borderId="0" xfId="0" applyFont="1" applyFill="1" applyAlignment="1">
      <alignment vertical="top"/>
    </xf>
    <xf numFmtId="0" fontId="8" fillId="8" borderId="17" xfId="0" applyFont="1" applyFill="1" applyBorder="1" applyAlignment="1">
      <alignment horizontal="center" vertical="top"/>
    </xf>
    <xf numFmtId="0" fontId="8" fillId="8" borderId="15" xfId="0" quotePrefix="1" applyFont="1" applyFill="1" applyBorder="1" applyAlignment="1">
      <alignment horizontal="center" vertical="top"/>
    </xf>
    <xf numFmtId="0" fontId="8" fillId="8" borderId="15" xfId="0" applyFont="1" applyFill="1" applyBorder="1" applyAlignment="1">
      <alignment horizontal="center" vertical="top"/>
    </xf>
    <xf numFmtId="0" fontId="8" fillId="8" borderId="15" xfId="0" applyFont="1" applyFill="1" applyBorder="1" applyAlignment="1">
      <alignment vertical="top" wrapText="1"/>
    </xf>
    <xf numFmtId="0" fontId="8" fillId="8" borderId="15" xfId="0" applyFont="1" applyFill="1" applyBorder="1" applyAlignment="1">
      <alignment horizontal="center" vertical="top" wrapText="1"/>
    </xf>
    <xf numFmtId="164" fontId="8" fillId="8" borderId="15" xfId="2" applyFont="1" applyFill="1" applyBorder="1" applyAlignment="1">
      <alignment vertical="top" wrapText="1"/>
    </xf>
    <xf numFmtId="164" fontId="8" fillId="8" borderId="15" xfId="2" applyFont="1" applyFill="1" applyBorder="1" applyAlignment="1">
      <alignment horizontal="center" vertical="top" wrapText="1"/>
    </xf>
    <xf numFmtId="0" fontId="9" fillId="8" borderId="18" xfId="0" applyFont="1" applyFill="1" applyBorder="1" applyAlignment="1">
      <alignment vertical="top"/>
    </xf>
    <xf numFmtId="0" fontId="8" fillId="8" borderId="0" xfId="0" applyFont="1" applyFill="1" applyAlignment="1">
      <alignment horizontal="center" vertical="top"/>
    </xf>
    <xf numFmtId="0" fontId="9" fillId="8" borderId="0" xfId="0" applyFont="1" applyFill="1" applyAlignment="1">
      <alignment vertical="top"/>
    </xf>
    <xf numFmtId="0" fontId="10" fillId="0" borderId="17" xfId="0" applyFont="1" applyFill="1" applyBorder="1" applyAlignment="1">
      <alignment horizontal="center" vertical="top"/>
    </xf>
    <xf numFmtId="0" fontId="10" fillId="0" borderId="15" xfId="0" quotePrefix="1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164" fontId="7" fillId="0" borderId="15" xfId="2" applyFont="1" applyFill="1" applyBorder="1" applyAlignment="1">
      <alignment horizontal="right" vertical="top" wrapText="1"/>
    </xf>
    <xf numFmtId="166" fontId="7" fillId="0" borderId="15" xfId="1" applyNumberFormat="1" applyFont="1" applyFill="1" applyBorder="1" applyAlignment="1">
      <alignment horizontal="center" vertical="top" wrapText="1"/>
    </xf>
    <xf numFmtId="0" fontId="7" fillId="0" borderId="18" xfId="0" applyFont="1" applyFill="1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11" fillId="0" borderId="17" xfId="0" applyFont="1" applyFill="1" applyBorder="1" applyAlignment="1">
      <alignment horizontal="center" vertical="top"/>
    </xf>
    <xf numFmtId="0" fontId="11" fillId="0" borderId="15" xfId="0" quotePrefix="1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12" fillId="0" borderId="15" xfId="0" quotePrefix="1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justify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164" fontId="12" fillId="0" borderId="14" xfId="2" applyFont="1" applyFill="1" applyBorder="1" applyAlignment="1">
      <alignment horizontal="center" vertical="top" wrapText="1"/>
    </xf>
    <xf numFmtId="164" fontId="12" fillId="0" borderId="14" xfId="2" applyFont="1" applyFill="1" applyBorder="1" applyAlignment="1">
      <alignment horizontal="right" vertical="top" wrapText="1"/>
    </xf>
    <xf numFmtId="0" fontId="12" fillId="0" borderId="16" xfId="0" applyFont="1" applyFill="1" applyBorder="1" applyAlignment="1">
      <alignment horizontal="justify" vertical="top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/>
    <xf numFmtId="0" fontId="12" fillId="9" borderId="17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justify" vertical="center" wrapText="1"/>
    </xf>
    <xf numFmtId="0" fontId="12" fillId="9" borderId="15" xfId="0" applyFont="1" applyFill="1" applyBorder="1" applyAlignment="1">
      <alignment horizontal="right" vertical="center" wrapText="1"/>
    </xf>
    <xf numFmtId="0" fontId="12" fillId="9" borderId="18" xfId="0" applyFont="1" applyFill="1" applyBorder="1" applyAlignment="1">
      <alignment vertical="center"/>
    </xf>
    <xf numFmtId="0" fontId="14" fillId="9" borderId="0" xfId="0" applyFont="1" applyFill="1" applyAlignment="1">
      <alignment horizontal="center" vertical="center"/>
    </xf>
    <xf numFmtId="0" fontId="12" fillId="9" borderId="0" xfId="0" applyFont="1" applyFill="1" applyAlignment="1">
      <alignment vertical="center"/>
    </xf>
    <xf numFmtId="0" fontId="8" fillId="8" borderId="15" xfId="0" applyFont="1" applyFill="1" applyBorder="1" applyAlignment="1">
      <alignment horizontal="justify" vertical="top" wrapText="1"/>
    </xf>
    <xf numFmtId="164" fontId="8" fillId="8" borderId="15" xfId="0" applyNumberFormat="1" applyFont="1" applyFill="1" applyBorder="1" applyAlignment="1">
      <alignment vertical="top" wrapText="1"/>
    </xf>
    <xf numFmtId="164" fontId="8" fillId="8" borderId="15" xfId="2" applyFont="1" applyFill="1" applyBorder="1" applyAlignment="1">
      <alignment horizontal="right" vertical="top" wrapText="1"/>
    </xf>
    <xf numFmtId="0" fontId="9" fillId="8" borderId="18" xfId="0" applyFont="1" applyFill="1" applyBorder="1"/>
    <xf numFmtId="0" fontId="8" fillId="8" borderId="0" xfId="0" applyFont="1" applyFill="1" applyAlignment="1">
      <alignment horizontal="center" vertical="center"/>
    </xf>
    <xf numFmtId="0" fontId="9" fillId="8" borderId="0" xfId="0" applyFont="1" applyFill="1"/>
    <xf numFmtId="0" fontId="7" fillId="0" borderId="17" xfId="0" applyFont="1" applyFill="1" applyBorder="1" applyAlignment="1">
      <alignment horizontal="center" vertical="top" wrapText="1"/>
    </xf>
    <xf numFmtId="0" fontId="7" fillId="0" borderId="15" xfId="0" quotePrefix="1" applyFont="1" applyFill="1" applyBorder="1" applyAlignment="1">
      <alignment horizontal="center" vertical="top" wrapText="1"/>
    </xf>
    <xf numFmtId="166" fontId="7" fillId="0" borderId="15" xfId="1" applyNumberFormat="1" applyFont="1" applyFill="1" applyBorder="1" applyAlignment="1">
      <alignment horizontal="right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164" fontId="12" fillId="0" borderId="15" xfId="2" applyFont="1" applyFill="1" applyBorder="1" applyAlignment="1">
      <alignment horizontal="center" vertical="top" wrapText="1"/>
    </xf>
    <xf numFmtId="0" fontId="12" fillId="9" borderId="17" xfId="0" applyFont="1" applyFill="1" applyBorder="1" applyAlignment="1">
      <alignment horizontal="center" vertical="top" wrapText="1"/>
    </xf>
    <xf numFmtId="0" fontId="12" fillId="9" borderId="15" xfId="0" applyFont="1" applyFill="1" applyBorder="1" applyAlignment="1">
      <alignment horizontal="center" vertical="top" wrapText="1"/>
    </xf>
    <xf numFmtId="0" fontId="12" fillId="9" borderId="15" xfId="0" applyFont="1" applyFill="1" applyBorder="1" applyAlignment="1">
      <alignment horizontal="justify" vertical="top" wrapText="1"/>
    </xf>
    <xf numFmtId="0" fontId="12" fillId="9" borderId="15" xfId="0" applyFont="1" applyFill="1" applyBorder="1" applyAlignment="1">
      <alignment horizontal="right" wrapText="1"/>
    </xf>
    <xf numFmtId="0" fontId="12" fillId="9" borderId="18" xfId="0" applyFont="1" applyFill="1" applyBorder="1"/>
    <xf numFmtId="0" fontId="12" fillId="9" borderId="0" xfId="0" applyFont="1" applyFill="1"/>
    <xf numFmtId="0" fontId="8" fillId="8" borderId="17" xfId="0" applyFont="1" applyFill="1" applyBorder="1" applyAlignment="1">
      <alignment horizontal="center" vertical="center"/>
    </xf>
    <xf numFmtId="0" fontId="8" fillId="8" borderId="15" xfId="0" quotePrefix="1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vertical="center" wrapText="1"/>
    </xf>
    <xf numFmtId="164" fontId="8" fillId="8" borderId="15" xfId="0" applyNumberFormat="1" applyFont="1" applyFill="1" applyBorder="1" applyAlignment="1">
      <alignment vertical="center" wrapText="1"/>
    </xf>
    <xf numFmtId="164" fontId="8" fillId="8" borderId="15" xfId="2" applyFont="1" applyFill="1" applyBorder="1" applyAlignment="1">
      <alignment horizontal="right" vertical="center" wrapText="1"/>
    </xf>
    <xf numFmtId="0" fontId="9" fillId="8" borderId="18" xfId="0" applyFont="1" applyFill="1" applyBorder="1" applyAlignment="1">
      <alignment vertical="center"/>
    </xf>
    <xf numFmtId="0" fontId="9" fillId="8" borderId="0" xfId="0" applyFont="1" applyFill="1" applyAlignment="1">
      <alignment vertical="center"/>
    </xf>
    <xf numFmtId="0" fontId="8" fillId="0" borderId="15" xfId="0" applyFont="1" applyFill="1" applyBorder="1" applyAlignment="1">
      <alignment horizontal="center" vertical="top"/>
    </xf>
    <xf numFmtId="164" fontId="7" fillId="0" borderId="15" xfId="0" applyNumberFormat="1" applyFont="1" applyFill="1" applyBorder="1" applyAlignment="1">
      <alignment horizontal="justify" vertical="top" wrapText="1"/>
    </xf>
    <xf numFmtId="164" fontId="7" fillId="0" borderId="15" xfId="2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14" xfId="0" quotePrefix="1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justify" vertical="top" wrapText="1"/>
    </xf>
    <xf numFmtId="164" fontId="12" fillId="0" borderId="15" xfId="2" applyFont="1" applyFill="1" applyBorder="1" applyAlignment="1">
      <alignment horizontal="right" vertical="top" wrapText="1"/>
    </xf>
    <xf numFmtId="0" fontId="12" fillId="0" borderId="18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right" wrapText="1"/>
    </xf>
    <xf numFmtId="0" fontId="13" fillId="0" borderId="15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justify" vertical="top" wrapText="1"/>
    </xf>
    <xf numFmtId="0" fontId="13" fillId="0" borderId="14" xfId="0" applyFont="1" applyFill="1" applyBorder="1" applyAlignment="1">
      <alignment horizontal="justify" vertical="top" wrapText="1"/>
    </xf>
    <xf numFmtId="0" fontId="14" fillId="0" borderId="14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4" xfId="0" quotePrefix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justify" vertical="top" wrapText="1"/>
    </xf>
    <xf numFmtId="166" fontId="7" fillId="0" borderId="14" xfId="1" applyNumberFormat="1" applyFont="1" applyFill="1" applyBorder="1" applyAlignment="1">
      <alignment horizontal="right" vertical="top" wrapText="1"/>
    </xf>
    <xf numFmtId="0" fontId="7" fillId="0" borderId="16" xfId="0" applyFont="1" applyFill="1" applyBorder="1"/>
    <xf numFmtId="166" fontId="12" fillId="0" borderId="15" xfId="1" applyNumberFormat="1" applyFont="1" applyFill="1" applyBorder="1" applyAlignment="1">
      <alignment horizontal="center" vertical="top" wrapText="1"/>
    </xf>
    <xf numFmtId="166" fontId="12" fillId="0" borderId="14" xfId="1" applyNumberFormat="1" applyFont="1" applyFill="1" applyBorder="1" applyAlignment="1">
      <alignment horizontal="right" vertical="top" wrapText="1"/>
    </xf>
    <xf numFmtId="164" fontId="7" fillId="0" borderId="14" xfId="2" applyFont="1" applyFill="1" applyBorder="1" applyAlignment="1">
      <alignment horizontal="right" vertical="top" wrapText="1"/>
    </xf>
    <xf numFmtId="166" fontId="12" fillId="0" borderId="14" xfId="1" applyNumberFormat="1" applyFont="1" applyFill="1" applyBorder="1" applyAlignment="1">
      <alignment horizontal="center" vertical="top" wrapText="1"/>
    </xf>
    <xf numFmtId="164" fontId="7" fillId="0" borderId="14" xfId="2" applyFont="1" applyFill="1" applyBorder="1" applyAlignment="1">
      <alignment horizontal="justify" vertical="top" wrapText="1"/>
    </xf>
    <xf numFmtId="164" fontId="7" fillId="0" borderId="14" xfId="2" applyFont="1" applyFill="1" applyBorder="1" applyAlignment="1">
      <alignment horizontal="center" vertical="top" wrapText="1"/>
    </xf>
    <xf numFmtId="0" fontId="20" fillId="0" borderId="0" xfId="0" applyFont="1"/>
    <xf numFmtId="0" fontId="12" fillId="0" borderId="0" xfId="0" applyFont="1"/>
    <xf numFmtId="0" fontId="14" fillId="0" borderId="15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center" vertical="top"/>
    </xf>
    <xf numFmtId="164" fontId="14" fillId="0" borderId="15" xfId="0" applyNumberFormat="1" applyFont="1" applyBorder="1" applyAlignment="1">
      <alignment vertical="top"/>
    </xf>
    <xf numFmtId="0" fontId="14" fillId="0" borderId="15" xfId="0" applyFont="1" applyBorder="1"/>
    <xf numFmtId="0" fontId="12" fillId="0" borderId="15" xfId="0" applyFont="1" applyBorder="1" applyAlignment="1">
      <alignment horizontal="center" vertical="top" wrapText="1"/>
    </xf>
    <xf numFmtId="164" fontId="12" fillId="0" borderId="15" xfId="2" applyFont="1" applyBorder="1" applyAlignment="1">
      <alignment vertical="top"/>
    </xf>
    <xf numFmtId="0" fontId="12" fillId="0" borderId="15" xfId="0" applyFont="1" applyBorder="1"/>
    <xf numFmtId="0" fontId="12" fillId="10" borderId="15" xfId="0" applyFont="1" applyFill="1" applyBorder="1" applyAlignment="1">
      <alignment horizontal="justify" vertical="top" wrapText="1"/>
    </xf>
    <xf numFmtId="0" fontId="12" fillId="10" borderId="15" xfId="0" applyFont="1" applyFill="1" applyBorder="1" applyAlignment="1">
      <alignment horizontal="center" vertical="top"/>
    </xf>
    <xf numFmtId="0" fontId="12" fillId="10" borderId="15" xfId="0" applyFont="1" applyFill="1" applyBorder="1"/>
    <xf numFmtId="164" fontId="12" fillId="0" borderId="15" xfId="2" applyFont="1" applyBorder="1" applyAlignment="1">
      <alignment horizontal="right"/>
    </xf>
    <xf numFmtId="164" fontId="12" fillId="0" borderId="15" xfId="2" applyFont="1" applyBorder="1" applyAlignment="1">
      <alignment horizontal="right" vertical="top"/>
    </xf>
    <xf numFmtId="164" fontId="14" fillId="0" borderId="15" xfId="2" applyFont="1" applyBorder="1" applyAlignment="1">
      <alignment vertical="top"/>
    </xf>
    <xf numFmtId="164" fontId="12" fillId="0" borderId="15" xfId="2" applyFont="1" applyBorder="1"/>
    <xf numFmtId="164" fontId="12" fillId="0" borderId="15" xfId="2" applyFont="1" applyBorder="1" applyAlignment="1">
      <alignment horizontal="center" vertical="top"/>
    </xf>
    <xf numFmtId="0" fontId="21" fillId="5" borderId="15" xfId="0" applyFont="1" applyFill="1" applyBorder="1" applyAlignment="1">
      <alignment horizontal="center" vertical="top"/>
    </xf>
    <xf numFmtId="0" fontId="21" fillId="6" borderId="15" xfId="0" applyFont="1" applyFill="1" applyBorder="1" applyAlignment="1">
      <alignment horizontal="center" vertical="top"/>
    </xf>
    <xf numFmtId="0" fontId="21" fillId="8" borderId="15" xfId="0" applyFont="1" applyFill="1" applyBorder="1" applyAlignment="1">
      <alignment horizontal="center" vertical="top"/>
    </xf>
    <xf numFmtId="0" fontId="22" fillId="0" borderId="15" xfId="0" applyFont="1" applyFill="1" applyBorder="1" applyAlignment="1">
      <alignment horizontal="center" vertical="top"/>
    </xf>
    <xf numFmtId="0" fontId="14" fillId="0" borderId="15" xfId="0" applyFont="1" applyFill="1" applyBorder="1" applyAlignment="1">
      <alignment horizontal="center" vertical="top" wrapText="1"/>
    </xf>
    <xf numFmtId="0" fontId="12" fillId="0" borderId="15" xfId="0" quotePrefix="1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10" borderId="0" xfId="0" applyFont="1" applyFill="1"/>
    <xf numFmtId="0" fontId="12" fillId="10" borderId="0" xfId="0" applyFont="1" applyFill="1" applyAlignment="1">
      <alignment horizontal="center" vertical="top"/>
    </xf>
    <xf numFmtId="0" fontId="20" fillId="10" borderId="0" xfId="0" applyFont="1" applyFill="1" applyBorder="1"/>
    <xf numFmtId="0" fontId="12" fillId="10" borderId="0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 wrapText="1"/>
    </xf>
    <xf numFmtId="0" fontId="13" fillId="0" borderId="15" xfId="0" quotePrefix="1" applyFont="1" applyFill="1" applyBorder="1" applyAlignment="1">
      <alignment horizontal="center" vertical="top" wrapText="1"/>
    </xf>
    <xf numFmtId="0" fontId="13" fillId="0" borderId="15" xfId="0" quotePrefix="1" applyFont="1" applyBorder="1" applyAlignment="1">
      <alignment horizontal="center" vertical="top"/>
    </xf>
    <xf numFmtId="0" fontId="13" fillId="0" borderId="15" xfId="0" applyFont="1" applyBorder="1" applyAlignment="1">
      <alignment horizontal="justify" vertical="top" wrapText="1"/>
    </xf>
    <xf numFmtId="0" fontId="13" fillId="0" borderId="15" xfId="0" applyFont="1" applyBorder="1" applyAlignment="1">
      <alignment horizontal="center" vertical="top"/>
    </xf>
    <xf numFmtId="164" fontId="13" fillId="0" borderId="15" xfId="2" applyFont="1" applyBorder="1" applyAlignment="1">
      <alignment vertical="top"/>
    </xf>
    <xf numFmtId="0" fontId="13" fillId="0" borderId="15" xfId="0" applyFont="1" applyBorder="1" applyAlignment="1">
      <alignment horizontal="center" vertical="top" wrapText="1"/>
    </xf>
    <xf numFmtId="0" fontId="13" fillId="0" borderId="15" xfId="0" applyFont="1" applyBorder="1"/>
    <xf numFmtId="0" fontId="13" fillId="0" borderId="0" xfId="0" applyFont="1"/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0" fillId="0" borderId="0" xfId="0" applyFill="1"/>
    <xf numFmtId="0" fontId="0" fillId="11" borderId="0" xfId="0" applyFill="1"/>
    <xf numFmtId="0" fontId="25" fillId="11" borderId="9" xfId="0" applyFont="1" applyFill="1" applyBorder="1" applyAlignment="1">
      <alignment horizontal="center" vertical="center" wrapText="1"/>
    </xf>
    <xf numFmtId="0" fontId="25" fillId="11" borderId="15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vertical="top" wrapText="1"/>
    </xf>
    <xf numFmtId="0" fontId="26" fillId="0" borderId="20" xfId="0" applyNumberFormat="1" applyFont="1" applyFill="1" applyBorder="1" applyAlignment="1">
      <alignment horizontal="justify" vertical="top" wrapText="1"/>
    </xf>
    <xf numFmtId="0" fontId="26" fillId="0" borderId="20" xfId="0" applyFont="1" applyFill="1" applyBorder="1" applyAlignment="1">
      <alignment horizontal="justify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justify" vertical="top" wrapText="1"/>
    </xf>
    <xf numFmtId="0" fontId="0" fillId="3" borderId="0" xfId="0" applyFill="1"/>
    <xf numFmtId="0" fontId="26" fillId="0" borderId="8" xfId="0" applyFont="1" applyFill="1" applyBorder="1" applyAlignment="1">
      <alignment vertical="top" wrapText="1"/>
    </xf>
    <xf numFmtId="0" fontId="26" fillId="0" borderId="8" xfId="0" applyNumberFormat="1" applyFont="1" applyFill="1" applyBorder="1" applyAlignment="1">
      <alignment horizontal="justify" vertical="top" wrapText="1"/>
    </xf>
    <xf numFmtId="0" fontId="26" fillId="0" borderId="8" xfId="0" applyFont="1" applyFill="1" applyBorder="1" applyAlignment="1">
      <alignment horizontal="justify" vertical="top" wrapText="1"/>
    </xf>
    <xf numFmtId="3" fontId="26" fillId="0" borderId="20" xfId="0" applyNumberFormat="1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justify" vertical="top" wrapText="1"/>
    </xf>
    <xf numFmtId="0" fontId="26" fillId="0" borderId="20" xfId="0" quotePrefix="1" applyFont="1" applyFill="1" applyBorder="1" applyAlignment="1">
      <alignment horizontal="center" vertical="top" wrapText="1"/>
    </xf>
    <xf numFmtId="9" fontId="26" fillId="0" borderId="20" xfId="0" applyNumberFormat="1" applyFont="1" applyFill="1" applyBorder="1" applyAlignment="1">
      <alignment horizontal="center" vertical="top" wrapText="1"/>
    </xf>
    <xf numFmtId="9" fontId="26" fillId="0" borderId="21" xfId="0" applyNumberFormat="1" applyFont="1" applyFill="1" applyBorder="1" applyAlignment="1">
      <alignment horizontal="center" vertical="top" wrapText="1"/>
    </xf>
    <xf numFmtId="9" fontId="26" fillId="0" borderId="22" xfId="0" applyNumberFormat="1" applyFont="1" applyFill="1" applyBorder="1" applyAlignment="1">
      <alignment horizontal="center" vertical="top" wrapText="1"/>
    </xf>
    <xf numFmtId="0" fontId="0" fillId="0" borderId="8" xfId="0" applyBorder="1"/>
    <xf numFmtId="0" fontId="0" fillId="0" borderId="0" xfId="0" applyBorder="1"/>
    <xf numFmtId="0" fontId="0" fillId="0" borderId="14" xfId="0" applyBorder="1"/>
    <xf numFmtId="0" fontId="26" fillId="0" borderId="14" xfId="0" applyFont="1" applyFill="1" applyBorder="1" applyAlignment="1">
      <alignment horizontal="justify" vertical="top" wrapText="1"/>
    </xf>
    <xf numFmtId="0" fontId="0" fillId="0" borderId="13" xfId="0" applyBorder="1"/>
    <xf numFmtId="0" fontId="26" fillId="0" borderId="14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justify" vertical="top" wrapText="1"/>
    </xf>
    <xf numFmtId="9" fontId="26" fillId="0" borderId="15" xfId="0" applyNumberFormat="1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5" fillId="11" borderId="20" xfId="0" applyFont="1" applyFill="1" applyBorder="1" applyAlignment="1">
      <alignment horizontal="center" vertical="center" wrapText="1"/>
    </xf>
    <xf numFmtId="0" fontId="25" fillId="11" borderId="14" xfId="0" applyFont="1" applyFill="1" applyBorder="1" applyAlignment="1">
      <alignment horizontal="center" vertical="center" wrapText="1"/>
    </xf>
    <xf numFmtId="0" fontId="25" fillId="11" borderId="21" xfId="0" applyFont="1" applyFill="1" applyBorder="1" applyAlignment="1">
      <alignment horizontal="center" vertical="center" wrapText="1"/>
    </xf>
    <xf numFmtId="0" fontId="25" fillId="11" borderId="22" xfId="0" applyFont="1" applyFill="1" applyBorder="1" applyAlignment="1">
      <alignment horizontal="center" vertical="center" wrapText="1"/>
    </xf>
    <xf numFmtId="0" fontId="25" fillId="11" borderId="23" xfId="0" applyFont="1" applyFill="1" applyBorder="1" applyAlignment="1">
      <alignment horizontal="center" vertical="center" wrapText="1"/>
    </xf>
    <xf numFmtId="0" fontId="25" fillId="11" borderId="24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</cellXfs>
  <cellStyles count="186">
    <cellStyle name="Comma" xfId="1" builtinId="3"/>
    <cellStyle name="Comma [0]" xfId="2" builtinId="6"/>
    <cellStyle name="Comma [0] 11" xfId="3"/>
    <cellStyle name="Comma [0] 13" xfId="4"/>
    <cellStyle name="Comma [0] 14" xfId="5"/>
    <cellStyle name="Comma [0] 15" xfId="6"/>
    <cellStyle name="Comma [0] 16" xfId="7"/>
    <cellStyle name="Comma [0] 17" xfId="8"/>
    <cellStyle name="Comma [0] 18" xfId="9"/>
    <cellStyle name="Comma [0] 2" xfId="10"/>
    <cellStyle name="Comma [0] 2 2" xfId="11"/>
    <cellStyle name="Comma [0] 20" xfId="12"/>
    <cellStyle name="Comma [0] 21" xfId="13"/>
    <cellStyle name="Comma [0] 23" xfId="14"/>
    <cellStyle name="Comma [0] 24" xfId="15"/>
    <cellStyle name="Comma [0] 26" xfId="16"/>
    <cellStyle name="Comma [0] 27" xfId="17"/>
    <cellStyle name="Comma [0] 28" xfId="18"/>
    <cellStyle name="Comma [0] 3" xfId="19"/>
    <cellStyle name="Comma [0] 3 2" xfId="20"/>
    <cellStyle name="Comma [0] 30" xfId="21"/>
    <cellStyle name="Comma [0] 31" xfId="22"/>
    <cellStyle name="Comma [0] 32" xfId="23"/>
    <cellStyle name="Comma [0] 33" xfId="24"/>
    <cellStyle name="Comma [0] 36" xfId="25"/>
    <cellStyle name="Comma [0] 37" xfId="26"/>
    <cellStyle name="Comma [0] 4" xfId="27"/>
    <cellStyle name="Comma [0] 4 2" xfId="28"/>
    <cellStyle name="Comma [0] 43" xfId="29"/>
    <cellStyle name="Comma [0] 44" xfId="30"/>
    <cellStyle name="Comma [0] 46" xfId="31"/>
    <cellStyle name="Comma [0] 47" xfId="32"/>
    <cellStyle name="Comma [0] 48" xfId="33"/>
    <cellStyle name="Comma [0] 49" xfId="34"/>
    <cellStyle name="Comma [0] 5" xfId="35"/>
    <cellStyle name="Comma [0] 50" xfId="36"/>
    <cellStyle name="Comma [0] 52" xfId="37"/>
    <cellStyle name="Comma [0] 53" xfId="38"/>
    <cellStyle name="Comma [0] 55" xfId="39"/>
    <cellStyle name="Comma [0] 56" xfId="40"/>
    <cellStyle name="Comma [0] 57" xfId="41"/>
    <cellStyle name="Comma [0] 59" xfId="42"/>
    <cellStyle name="Comma [0] 61" xfId="43"/>
    <cellStyle name="Comma [0] 62" xfId="44"/>
    <cellStyle name="Comma [0] 63" xfId="45"/>
    <cellStyle name="Comma [0] 65" xfId="46"/>
    <cellStyle name="Comma [0] 69" xfId="47"/>
    <cellStyle name="Comma [0] 7" xfId="48"/>
    <cellStyle name="Comma [0] 70" xfId="49"/>
    <cellStyle name="Comma [0] 71" xfId="50"/>
    <cellStyle name="Comma [0] 72" xfId="51"/>
    <cellStyle name="Comma [0] 73" xfId="52"/>
    <cellStyle name="Comma [0] 74" xfId="53"/>
    <cellStyle name="Comma 10" xfId="54"/>
    <cellStyle name="Comma 12" xfId="55"/>
    <cellStyle name="Comma 12 2" xfId="56"/>
    <cellStyle name="Comma 12 3" xfId="57"/>
    <cellStyle name="Comma 16" xfId="58"/>
    <cellStyle name="Comma 16 2" xfId="59"/>
    <cellStyle name="Comma 16 3" xfId="60"/>
    <cellStyle name="Comma 18" xfId="61"/>
    <cellStyle name="Comma 18 2" xfId="62"/>
    <cellStyle name="Comma 18 3" xfId="63"/>
    <cellStyle name="Comma 2" xfId="64"/>
    <cellStyle name="Comma 2 2" xfId="65"/>
    <cellStyle name="Comma 20" xfId="66"/>
    <cellStyle name="Comma 20 2" xfId="67"/>
    <cellStyle name="Comma 20 3" xfId="68"/>
    <cellStyle name="Comma 22" xfId="69"/>
    <cellStyle name="Comma 22 2" xfId="70"/>
    <cellStyle name="Comma 22 3" xfId="71"/>
    <cellStyle name="Comma 26" xfId="72"/>
    <cellStyle name="Comma 28" xfId="73"/>
    <cellStyle name="Comma 3" xfId="74"/>
    <cellStyle name="Comma 3 2" xfId="75"/>
    <cellStyle name="Comma 3 3" xfId="76"/>
    <cellStyle name="Comma 32" xfId="77"/>
    <cellStyle name="Comma 32 2" xfId="78"/>
    <cellStyle name="Comma 32 3" xfId="79"/>
    <cellStyle name="Comma 33" xfId="80"/>
    <cellStyle name="Comma 35" xfId="81"/>
    <cellStyle name="Comma 37" xfId="82"/>
    <cellStyle name="Comma 39" xfId="83"/>
    <cellStyle name="Comma 39 2" xfId="84"/>
    <cellStyle name="Comma 39 3" xfId="85"/>
    <cellStyle name="Comma 4" xfId="86"/>
    <cellStyle name="Comma 4 2" xfId="87"/>
    <cellStyle name="Comma 43" xfId="88"/>
    <cellStyle name="Comma 43 2" xfId="89"/>
    <cellStyle name="Comma 43 3" xfId="90"/>
    <cellStyle name="Comma 46" xfId="91"/>
    <cellStyle name="Comma 46 2" xfId="92"/>
    <cellStyle name="Comma 46 3" xfId="93"/>
    <cellStyle name="Comma 5" xfId="94"/>
    <cellStyle name="Comma 5 2" xfId="95"/>
    <cellStyle name="Comma 50" xfId="96"/>
    <cellStyle name="Comma 50 2" xfId="97"/>
    <cellStyle name="Comma 50 3" xfId="98"/>
    <cellStyle name="Comma 56" xfId="99"/>
    <cellStyle name="Comma 56 2" xfId="100"/>
    <cellStyle name="Comma 56 3" xfId="101"/>
    <cellStyle name="Comma 56 4" xfId="102"/>
    <cellStyle name="Comma 56 5" xfId="103"/>
    <cellStyle name="Comma 56 5 2" xfId="104"/>
    <cellStyle name="Comma 56 6" xfId="105"/>
    <cellStyle name="Comma 56 7" xfId="106"/>
    <cellStyle name="Comma 6" xfId="107"/>
    <cellStyle name="Comma 61" xfId="108"/>
    <cellStyle name="Comma 61 2" xfId="109"/>
    <cellStyle name="Comma 61 3" xfId="110"/>
    <cellStyle name="Comma 63" xfId="111"/>
    <cellStyle name="Comma 63 2" xfId="112"/>
    <cellStyle name="Comma 67" xfId="113"/>
    <cellStyle name="Comma 67 2" xfId="114"/>
    <cellStyle name="Comma 7" xfId="115"/>
    <cellStyle name="Comma 8" xfId="116"/>
    <cellStyle name="Comma 9" xfId="117"/>
    <cellStyle name="Excel Built-in Excel Built-in Excel Built-in Excel Built-in Excel Built-in Normal" xfId="118"/>
    <cellStyle name="Excel Built-in Normal" xfId="119"/>
    <cellStyle name="Excel Built-in Normal 2" xfId="120"/>
    <cellStyle name="Good 2" xfId="121"/>
    <cellStyle name="Normal" xfId="0" builtinId="0"/>
    <cellStyle name="Normal 104" xfId="122"/>
    <cellStyle name="Normal 104 2" xfId="123"/>
    <cellStyle name="Normal 104 3" xfId="124"/>
    <cellStyle name="Normal 104 4" xfId="125"/>
    <cellStyle name="Normal 104 5" xfId="126"/>
    <cellStyle name="Normal 104 5 2" xfId="127"/>
    <cellStyle name="Normal 104 6" xfId="128"/>
    <cellStyle name="Normal 104 6 2" xfId="129"/>
    <cellStyle name="Normal 104 7" xfId="130"/>
    <cellStyle name="Normal 104 8" xfId="131"/>
    <cellStyle name="Normal 109" xfId="132"/>
    <cellStyle name="Normal 109 2" xfId="133"/>
    <cellStyle name="Normal 109 3" xfId="134"/>
    <cellStyle name="Normal 111" xfId="135"/>
    <cellStyle name="Normal 111 2" xfId="136"/>
    <cellStyle name="Normal 115" xfId="137"/>
    <cellStyle name="Normal 115 2" xfId="138"/>
    <cellStyle name="Normal 2" xfId="139"/>
    <cellStyle name="Normal 2 2" xfId="140"/>
    <cellStyle name="Normal 3" xfId="141"/>
    <cellStyle name="Normal 3 2" xfId="142"/>
    <cellStyle name="Normal 36" xfId="143"/>
    <cellStyle name="Normal 36 2" xfId="144"/>
    <cellStyle name="Normal 36 3" xfId="145"/>
    <cellStyle name="Normal 4" xfId="146"/>
    <cellStyle name="Normal 4 2 2" xfId="147"/>
    <cellStyle name="Normal 43" xfId="148"/>
    <cellStyle name="Normal 43 2" xfId="149"/>
    <cellStyle name="Normal 43 3" xfId="150"/>
    <cellStyle name="Normal 44" xfId="151"/>
    <cellStyle name="Normal 44 2" xfId="152"/>
    <cellStyle name="Normal 44 3" xfId="153"/>
    <cellStyle name="Normal 45" xfId="154"/>
    <cellStyle name="Normal 5" xfId="155"/>
    <cellStyle name="Normal 5 2 2" xfId="156"/>
    <cellStyle name="Normal 54" xfId="157"/>
    <cellStyle name="Normal 59" xfId="158"/>
    <cellStyle name="Normal 6" xfId="159"/>
    <cellStyle name="Normal 61" xfId="160"/>
    <cellStyle name="Normal 61 2" xfId="161"/>
    <cellStyle name="Normal 61 3" xfId="162"/>
    <cellStyle name="Normal 64" xfId="163"/>
    <cellStyle name="Normal 65" xfId="164"/>
    <cellStyle name="Normal 69" xfId="165"/>
    <cellStyle name="Normal 7" xfId="166"/>
    <cellStyle name="Normal 70" xfId="167"/>
    <cellStyle name="Normal 71" xfId="168"/>
    <cellStyle name="Normal 79" xfId="169"/>
    <cellStyle name="Normal 8" xfId="170"/>
    <cellStyle name="Normal 84" xfId="171"/>
    <cellStyle name="Normal 84 2" xfId="172"/>
    <cellStyle name="Normal 84 3" xfId="173"/>
    <cellStyle name="Normal 91" xfId="174"/>
    <cellStyle name="Normal 91 2" xfId="175"/>
    <cellStyle name="Normal 91 3" xfId="176"/>
    <cellStyle name="Normal 94" xfId="177"/>
    <cellStyle name="Normal 98" xfId="178"/>
    <cellStyle name="Normal 98 2" xfId="179"/>
    <cellStyle name="Normal 98 3" xfId="180"/>
    <cellStyle name="Normal 99" xfId="181"/>
    <cellStyle name="Percent 2" xfId="182"/>
    <cellStyle name="Percent 3" xfId="183"/>
    <cellStyle name="Percent 3 2" xfId="184"/>
    <cellStyle name="Percent 4" xfId="1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49"/>
  <sheetViews>
    <sheetView view="pageBreakPreview" zoomScale="80" zoomScaleNormal="80" zoomScaleSheetLayoutView="80" workbookViewId="0">
      <pane ySplit="7" topLeftCell="A86" activePane="bottomLeft" state="frozen"/>
      <selection pane="bottomLeft" activeCell="K144" sqref="K144"/>
    </sheetView>
  </sheetViews>
  <sheetFormatPr defaultRowHeight="18"/>
  <cols>
    <col min="1" max="2" width="3.7109375" style="127" customWidth="1"/>
    <col min="3" max="3" width="8.7109375" style="127" customWidth="1"/>
    <col min="4" max="5" width="3.7109375" style="151" customWidth="1"/>
    <col min="6" max="7" width="25.7109375" style="127" customWidth="1"/>
    <col min="8" max="19" width="13.7109375" style="127" customWidth="1"/>
    <col min="20" max="20" width="16.7109375" style="127" customWidth="1"/>
    <col min="21" max="21" width="17.7109375" style="127" customWidth="1"/>
    <col min="22" max="22" width="40.7109375" style="127" customWidth="1"/>
    <col min="23" max="16384" width="9.140625" style="127"/>
  </cols>
  <sheetData>
    <row r="1" spans="1:24" ht="30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4" ht="30">
      <c r="A2" s="198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</row>
    <row r="3" spans="1:24" ht="30">
      <c r="A3" s="198" t="s">
        <v>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4" ht="18.75" thickBot="1"/>
    <row r="5" spans="1:24" s="2" customFormat="1" ht="24.95" customHeight="1">
      <c r="A5" s="199" t="s">
        <v>3</v>
      </c>
      <c r="B5" s="200"/>
      <c r="C5" s="200"/>
      <c r="D5" s="200"/>
      <c r="E5" s="200"/>
      <c r="F5" s="205" t="s">
        <v>4</v>
      </c>
      <c r="G5" s="205" t="s">
        <v>5</v>
      </c>
      <c r="H5" s="205" t="s">
        <v>6</v>
      </c>
      <c r="I5" s="208" t="s">
        <v>7</v>
      </c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9"/>
      <c r="U5" s="210" t="s">
        <v>8</v>
      </c>
      <c r="V5" s="1"/>
    </row>
    <row r="6" spans="1:24" s="2" customFormat="1" ht="50.1" customHeight="1">
      <c r="A6" s="201"/>
      <c r="B6" s="202"/>
      <c r="C6" s="202"/>
      <c r="D6" s="202"/>
      <c r="E6" s="202"/>
      <c r="F6" s="206"/>
      <c r="G6" s="206"/>
      <c r="H6" s="206"/>
      <c r="I6" s="213" t="s">
        <v>9</v>
      </c>
      <c r="J6" s="214"/>
      <c r="K6" s="213" t="s">
        <v>10</v>
      </c>
      <c r="L6" s="214"/>
      <c r="M6" s="213" t="s">
        <v>11</v>
      </c>
      <c r="N6" s="214"/>
      <c r="O6" s="213" t="s">
        <v>12</v>
      </c>
      <c r="P6" s="214"/>
      <c r="Q6" s="213" t="s">
        <v>13</v>
      </c>
      <c r="R6" s="214"/>
      <c r="S6" s="213" t="s">
        <v>14</v>
      </c>
      <c r="T6" s="214"/>
      <c r="U6" s="211"/>
      <c r="V6" s="1"/>
    </row>
    <row r="7" spans="1:24" s="2" customFormat="1" ht="24.95" customHeight="1">
      <c r="A7" s="203"/>
      <c r="B7" s="204"/>
      <c r="C7" s="204"/>
      <c r="D7" s="204"/>
      <c r="E7" s="204"/>
      <c r="F7" s="207"/>
      <c r="G7" s="207"/>
      <c r="H7" s="207"/>
      <c r="I7" s="3" t="s">
        <v>15</v>
      </c>
      <c r="J7" s="3" t="s">
        <v>16</v>
      </c>
      <c r="K7" s="3" t="s">
        <v>15</v>
      </c>
      <c r="L7" s="3" t="s">
        <v>16</v>
      </c>
      <c r="M7" s="3" t="s">
        <v>15</v>
      </c>
      <c r="N7" s="3" t="s">
        <v>16</v>
      </c>
      <c r="O7" s="3" t="s">
        <v>15</v>
      </c>
      <c r="P7" s="3" t="s">
        <v>16</v>
      </c>
      <c r="Q7" s="3" t="s">
        <v>15</v>
      </c>
      <c r="R7" s="3" t="s">
        <v>16</v>
      </c>
      <c r="S7" s="3" t="s">
        <v>15</v>
      </c>
      <c r="T7" s="3" t="s">
        <v>16</v>
      </c>
      <c r="U7" s="212"/>
      <c r="V7" s="1"/>
      <c r="X7" s="4" t="e">
        <f>'7.DISOS, PP PA'!#REF!-#REF!</f>
        <v>#REF!</v>
      </c>
    </row>
    <row r="8" spans="1:24" s="9" customFormat="1" ht="20.100000000000001" customHeight="1">
      <c r="A8" s="196">
        <v>1</v>
      </c>
      <c r="B8" s="197"/>
      <c r="C8" s="197"/>
      <c r="D8" s="197"/>
      <c r="E8" s="197"/>
      <c r="F8" s="5">
        <v>2</v>
      </c>
      <c r="G8" s="5">
        <v>3</v>
      </c>
      <c r="H8" s="5">
        <v>3</v>
      </c>
      <c r="I8" s="6">
        <v>4</v>
      </c>
      <c r="J8" s="6">
        <v>5</v>
      </c>
      <c r="K8" s="6">
        <v>6</v>
      </c>
      <c r="L8" s="6">
        <v>7</v>
      </c>
      <c r="M8" s="6">
        <v>8</v>
      </c>
      <c r="N8" s="6">
        <v>9</v>
      </c>
      <c r="O8" s="6">
        <v>10</v>
      </c>
      <c r="P8" s="6">
        <v>11</v>
      </c>
      <c r="Q8" s="6">
        <v>12</v>
      </c>
      <c r="R8" s="6">
        <v>13</v>
      </c>
      <c r="S8" s="5">
        <v>14</v>
      </c>
      <c r="T8" s="5">
        <v>15</v>
      </c>
      <c r="U8" s="7">
        <v>16</v>
      </c>
      <c r="V8" s="8"/>
      <c r="X8" s="10"/>
    </row>
    <row r="9" spans="1:24" s="19" customFormat="1" ht="99.95" customHeight="1">
      <c r="A9" s="11"/>
      <c r="B9" s="12"/>
      <c r="C9" s="12"/>
      <c r="D9" s="145"/>
      <c r="E9" s="145"/>
      <c r="F9" s="13" t="s">
        <v>17</v>
      </c>
      <c r="G9" s="14"/>
      <c r="H9" s="14"/>
      <c r="I9" s="14"/>
      <c r="J9" s="15">
        <f>J10+J73+J15</f>
        <v>5052600</v>
      </c>
      <c r="K9" s="14"/>
      <c r="L9" s="15">
        <f>L10+L73+L15</f>
        <v>11912150</v>
      </c>
      <c r="M9" s="14"/>
      <c r="N9" s="15">
        <f>N10+N73+N15</f>
        <v>9875700</v>
      </c>
      <c r="O9" s="14"/>
      <c r="P9" s="15">
        <f>P10+P73+P15</f>
        <v>9856800</v>
      </c>
      <c r="Q9" s="14"/>
      <c r="R9" s="15">
        <f>R10+R73+R15</f>
        <v>10396900</v>
      </c>
      <c r="S9" s="16"/>
      <c r="T9" s="15">
        <f>T10+T73+T15</f>
        <v>47094150</v>
      </c>
      <c r="U9" s="17"/>
      <c r="V9" s="18"/>
    </row>
    <row r="10" spans="1:24" s="28" customFormat="1" ht="39.950000000000003" customHeight="1">
      <c r="A10" s="20">
        <v>1</v>
      </c>
      <c r="B10" s="21"/>
      <c r="C10" s="21"/>
      <c r="D10" s="146"/>
      <c r="E10" s="146"/>
      <c r="F10" s="22" t="s">
        <v>18</v>
      </c>
      <c r="G10" s="23"/>
      <c r="H10" s="23"/>
      <c r="I10" s="23"/>
      <c r="J10" s="24">
        <f>J11+J19</f>
        <v>3642700</v>
      </c>
      <c r="K10" s="23"/>
      <c r="L10" s="24">
        <f>L11+L19</f>
        <v>9364750</v>
      </c>
      <c r="M10" s="23"/>
      <c r="N10" s="24">
        <f>N11+N19</f>
        <v>7243200</v>
      </c>
      <c r="O10" s="23"/>
      <c r="P10" s="24">
        <f>P11+P19</f>
        <v>7135650</v>
      </c>
      <c r="Q10" s="23"/>
      <c r="R10" s="24">
        <f>R11+R19</f>
        <v>7583300</v>
      </c>
      <c r="S10" s="25"/>
      <c r="T10" s="24">
        <f>T11+T19</f>
        <v>34969600</v>
      </c>
      <c r="U10" s="26"/>
      <c r="V10" s="27"/>
    </row>
    <row r="11" spans="1:24" s="38" customFormat="1" ht="39.950000000000003" customHeight="1">
      <c r="A11" s="29">
        <v>1</v>
      </c>
      <c r="B11" s="30">
        <v>4</v>
      </c>
      <c r="C11" s="31"/>
      <c r="D11" s="147"/>
      <c r="E11" s="147"/>
      <c r="F11" s="32" t="s">
        <v>19</v>
      </c>
      <c r="G11" s="32"/>
      <c r="H11" s="32"/>
      <c r="I11" s="33"/>
      <c r="J11" s="34">
        <f>J12</f>
        <v>0</v>
      </c>
      <c r="K11" s="32"/>
      <c r="L11" s="34">
        <f>L12</f>
        <v>420000</v>
      </c>
      <c r="M11" s="32"/>
      <c r="N11" s="34">
        <f>N12</f>
        <v>432600</v>
      </c>
      <c r="O11" s="32"/>
      <c r="P11" s="34">
        <f>P12</f>
        <v>445500</v>
      </c>
      <c r="Q11" s="32"/>
      <c r="R11" s="34">
        <f>R12</f>
        <v>458800</v>
      </c>
      <c r="S11" s="35"/>
      <c r="T11" s="34">
        <f>T12</f>
        <v>1756900</v>
      </c>
      <c r="U11" s="36"/>
      <c r="V11" s="37"/>
    </row>
    <row r="12" spans="1:24" s="49" customFormat="1" ht="39.950000000000003" customHeight="1">
      <c r="A12" s="39">
        <v>1</v>
      </c>
      <c r="B12" s="40">
        <v>4</v>
      </c>
      <c r="C12" s="41" t="s">
        <v>20</v>
      </c>
      <c r="D12" s="148">
        <v>15</v>
      </c>
      <c r="E12" s="148"/>
      <c r="F12" s="42" t="s">
        <v>21</v>
      </c>
      <c r="G12" s="43"/>
      <c r="H12" s="43"/>
      <c r="I12" s="44"/>
      <c r="J12" s="45">
        <f>SUM(J13:J13)</f>
        <v>0</v>
      </c>
      <c r="K12" s="44"/>
      <c r="L12" s="45">
        <f>SUM(L13:L13)</f>
        <v>420000</v>
      </c>
      <c r="M12" s="44"/>
      <c r="N12" s="45">
        <f>SUM(N13:N13)</f>
        <v>432600</v>
      </c>
      <c r="O12" s="44"/>
      <c r="P12" s="45">
        <f>SUM(P13:P13)</f>
        <v>445500</v>
      </c>
      <c r="Q12" s="44"/>
      <c r="R12" s="45">
        <f>SUM(R13:R13)</f>
        <v>458800</v>
      </c>
      <c r="S12" s="46"/>
      <c r="T12" s="45">
        <f>SUM(T13:T13)</f>
        <v>1756900</v>
      </c>
      <c r="U12" s="47"/>
      <c r="V12" s="48"/>
    </row>
    <row r="13" spans="1:24" s="61" customFormat="1" ht="80.099999999999994" customHeight="1">
      <c r="A13" s="50">
        <v>1</v>
      </c>
      <c r="B13" s="51">
        <v>4</v>
      </c>
      <c r="C13" s="52" t="s">
        <v>22</v>
      </c>
      <c r="D13" s="52">
        <v>15</v>
      </c>
      <c r="E13" s="53">
        <v>6</v>
      </c>
      <c r="F13" s="54" t="s">
        <v>23</v>
      </c>
      <c r="G13" s="55"/>
      <c r="H13" s="55" t="s">
        <v>24</v>
      </c>
      <c r="I13" s="56"/>
      <c r="J13" s="57"/>
      <c r="K13" s="56" t="s">
        <v>25</v>
      </c>
      <c r="L13" s="57">
        <v>420000</v>
      </c>
      <c r="M13" s="56" t="s">
        <v>25</v>
      </c>
      <c r="N13" s="57">
        <f>(L13*0.03)+L13</f>
        <v>432600</v>
      </c>
      <c r="O13" s="56" t="s">
        <v>25</v>
      </c>
      <c r="P13" s="57">
        <v>445500</v>
      </c>
      <c r="Q13" s="56" t="s">
        <v>26</v>
      </c>
      <c r="R13" s="57">
        <v>458800</v>
      </c>
      <c r="S13" s="56" t="s">
        <v>27</v>
      </c>
      <c r="T13" s="58">
        <f>J13+L13+N13+P13+R13</f>
        <v>1756900</v>
      </c>
      <c r="U13" s="59" t="s">
        <v>28</v>
      </c>
      <c r="V13" s="60"/>
    </row>
    <row r="14" spans="1:24" s="68" customFormat="1" ht="17.100000000000001" customHeight="1">
      <c r="A14" s="62"/>
      <c r="B14" s="63"/>
      <c r="C14" s="63"/>
      <c r="D14" s="82"/>
      <c r="E14" s="82"/>
      <c r="F14" s="64"/>
      <c r="G14" s="64"/>
      <c r="H14" s="64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5"/>
      <c r="T14" s="65"/>
      <c r="U14" s="66"/>
      <c r="V14" s="67"/>
    </row>
    <row r="15" spans="1:24" s="74" customFormat="1" ht="60" customHeight="1">
      <c r="A15" s="29">
        <v>1</v>
      </c>
      <c r="B15" s="30">
        <v>5</v>
      </c>
      <c r="C15" s="31"/>
      <c r="D15" s="147"/>
      <c r="E15" s="147"/>
      <c r="F15" s="69" t="s">
        <v>29</v>
      </c>
      <c r="G15" s="32"/>
      <c r="H15" s="32"/>
      <c r="I15" s="33"/>
      <c r="J15" s="70">
        <f>J16</f>
        <v>102800</v>
      </c>
      <c r="K15" s="32"/>
      <c r="L15" s="70">
        <f>L16</f>
        <v>0</v>
      </c>
      <c r="M15" s="32"/>
      <c r="N15" s="70">
        <f>N16</f>
        <v>0</v>
      </c>
      <c r="O15" s="32"/>
      <c r="P15" s="70">
        <f>P16</f>
        <v>0</v>
      </c>
      <c r="Q15" s="32"/>
      <c r="R15" s="70">
        <f>R16</f>
        <v>0</v>
      </c>
      <c r="S15" s="71"/>
      <c r="T15" s="70">
        <f>T16</f>
        <v>102800</v>
      </c>
      <c r="U15" s="72"/>
      <c r="V15" s="73"/>
    </row>
    <row r="16" spans="1:24" s="49" customFormat="1" ht="39.950000000000003" customHeight="1">
      <c r="A16" s="75">
        <v>1</v>
      </c>
      <c r="B16" s="76">
        <v>5</v>
      </c>
      <c r="C16" s="44" t="s">
        <v>30</v>
      </c>
      <c r="D16" s="149">
        <v>17</v>
      </c>
      <c r="E16" s="149"/>
      <c r="F16" s="42" t="s">
        <v>31</v>
      </c>
      <c r="G16" s="43"/>
      <c r="H16" s="43"/>
      <c r="I16" s="42"/>
      <c r="J16" s="45">
        <f>J17</f>
        <v>102800</v>
      </c>
      <c r="K16" s="44"/>
      <c r="L16" s="45">
        <f>L17</f>
        <v>0</v>
      </c>
      <c r="M16" s="44"/>
      <c r="N16" s="45">
        <f>N17</f>
        <v>0</v>
      </c>
      <c r="O16" s="44"/>
      <c r="P16" s="45">
        <f>P17</f>
        <v>0</v>
      </c>
      <c r="Q16" s="44"/>
      <c r="R16" s="45">
        <f>R17</f>
        <v>0</v>
      </c>
      <c r="S16" s="77"/>
      <c r="T16" s="45">
        <f>T17</f>
        <v>102800</v>
      </c>
      <c r="U16" s="47"/>
      <c r="V16" s="48"/>
    </row>
    <row r="17" spans="1:29" s="61" customFormat="1" ht="39.950000000000003" customHeight="1">
      <c r="A17" s="78" t="s">
        <v>32</v>
      </c>
      <c r="B17" s="53" t="s">
        <v>33</v>
      </c>
      <c r="C17" s="79" t="s">
        <v>30</v>
      </c>
      <c r="D17" s="79" t="s">
        <v>34</v>
      </c>
      <c r="E17" s="53" t="s">
        <v>35</v>
      </c>
      <c r="F17" s="54" t="s">
        <v>36</v>
      </c>
      <c r="G17" s="56"/>
      <c r="H17" s="56"/>
      <c r="I17" s="56" t="s">
        <v>37</v>
      </c>
      <c r="J17" s="80">
        <v>102800</v>
      </c>
      <c r="K17" s="56"/>
      <c r="L17" s="57"/>
      <c r="M17" s="56"/>
      <c r="N17" s="57"/>
      <c r="O17" s="56"/>
      <c r="P17" s="57"/>
      <c r="Q17" s="56"/>
      <c r="R17" s="57"/>
      <c r="S17" s="56" t="s">
        <v>37</v>
      </c>
      <c r="T17" s="58">
        <f t="shared" ref="T17" si="0">R17+P17+N17+L17+J17</f>
        <v>102800</v>
      </c>
      <c r="U17" s="59" t="s">
        <v>38</v>
      </c>
      <c r="V17" s="60"/>
    </row>
    <row r="18" spans="1:29" s="86" customFormat="1" ht="17.100000000000001" customHeight="1">
      <c r="A18" s="81"/>
      <c r="B18" s="82"/>
      <c r="C18" s="82"/>
      <c r="D18" s="82"/>
      <c r="E18" s="82"/>
      <c r="F18" s="83"/>
      <c r="G18" s="83"/>
      <c r="H18" s="83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4"/>
      <c r="T18" s="84"/>
      <c r="U18" s="85"/>
      <c r="V18" s="67"/>
    </row>
    <row r="19" spans="1:29" s="94" customFormat="1" ht="20.100000000000001" customHeight="1">
      <c r="A19" s="87">
        <v>1</v>
      </c>
      <c r="B19" s="88">
        <v>6</v>
      </c>
      <c r="C19" s="89"/>
      <c r="D19" s="147"/>
      <c r="E19" s="147"/>
      <c r="F19" s="90" t="s">
        <v>39</v>
      </c>
      <c r="G19" s="90"/>
      <c r="H19" s="90"/>
      <c r="I19" s="90"/>
      <c r="J19" s="91">
        <f>J20+J31+J42+J47+J52+J57+J61+J69</f>
        <v>3642700</v>
      </c>
      <c r="K19" s="90"/>
      <c r="L19" s="91">
        <f>L20+L31+L42+L47+L52+L57+L61+L69</f>
        <v>8944750</v>
      </c>
      <c r="M19" s="90"/>
      <c r="N19" s="91">
        <f>N20+N31+N42+N47+N52+N57+N61+N69</f>
        <v>6810600</v>
      </c>
      <c r="O19" s="90"/>
      <c r="P19" s="91">
        <f>P20+P31+P42+P47+P52+P57+P61+P69</f>
        <v>6690150</v>
      </c>
      <c r="Q19" s="90"/>
      <c r="R19" s="91">
        <f>R20+R31+R42+R47+R52+R57+R61+R69</f>
        <v>7124500</v>
      </c>
      <c r="S19" s="92"/>
      <c r="T19" s="91">
        <f>T20+T31+T42+T47+T52+T57+T61+T69</f>
        <v>33212700</v>
      </c>
      <c r="U19" s="93"/>
      <c r="V19" s="73"/>
    </row>
    <row r="20" spans="1:29" s="49" customFormat="1" ht="99.95" customHeight="1">
      <c r="A20" s="75">
        <v>1</v>
      </c>
      <c r="B20" s="76">
        <v>6</v>
      </c>
      <c r="C20" s="95" t="s">
        <v>30</v>
      </c>
      <c r="D20" s="149">
        <v>15</v>
      </c>
      <c r="E20" s="149"/>
      <c r="F20" s="42" t="s">
        <v>40</v>
      </c>
      <c r="G20" s="44"/>
      <c r="H20" s="44"/>
      <c r="I20" s="96"/>
      <c r="J20" s="97">
        <f>SUM(J21:J29)</f>
        <v>313100</v>
      </c>
      <c r="K20" s="98"/>
      <c r="L20" s="97">
        <f>SUM(L21:L29)</f>
        <v>1675000</v>
      </c>
      <c r="M20" s="98"/>
      <c r="N20" s="97">
        <f>SUM(N21:N29)</f>
        <v>1748000</v>
      </c>
      <c r="O20" s="44"/>
      <c r="P20" s="97">
        <f>SUM(P21:P29)</f>
        <v>1800200</v>
      </c>
      <c r="Q20" s="44"/>
      <c r="R20" s="97">
        <f>SUM(R21:R29)</f>
        <v>1853800</v>
      </c>
      <c r="S20" s="77"/>
      <c r="T20" s="97">
        <f>SUM(T21:T29)</f>
        <v>7390100</v>
      </c>
      <c r="U20" s="99"/>
      <c r="V20" s="100"/>
      <c r="W20" s="101"/>
      <c r="X20" s="100"/>
      <c r="Y20" s="101"/>
      <c r="Z20" s="100"/>
      <c r="AA20" s="101"/>
      <c r="AB20" s="100"/>
      <c r="AC20" s="101"/>
    </row>
    <row r="21" spans="1:29" s="61" customFormat="1" ht="120" customHeight="1">
      <c r="A21" s="102">
        <v>1</v>
      </c>
      <c r="B21" s="103">
        <v>6</v>
      </c>
      <c r="C21" s="104" t="s">
        <v>30</v>
      </c>
      <c r="D21" s="56">
        <v>15</v>
      </c>
      <c r="E21" s="103" t="s">
        <v>41</v>
      </c>
      <c r="F21" s="105" t="s">
        <v>42</v>
      </c>
      <c r="G21" s="79"/>
      <c r="H21" s="79"/>
      <c r="I21" s="54"/>
      <c r="J21" s="80"/>
      <c r="K21" s="79"/>
      <c r="L21" s="80"/>
      <c r="M21" s="79" t="s">
        <v>43</v>
      </c>
      <c r="N21" s="80">
        <v>82400</v>
      </c>
      <c r="O21" s="79" t="s">
        <v>43</v>
      </c>
      <c r="P21" s="80">
        <v>84800</v>
      </c>
      <c r="Q21" s="79" t="s">
        <v>43</v>
      </c>
      <c r="R21" s="80">
        <v>87300</v>
      </c>
      <c r="S21" s="79" t="s">
        <v>44</v>
      </c>
      <c r="T21" s="106">
        <f t="shared" ref="T21:T29" si="1">J21+L21+N21+P21+R21</f>
        <v>254500</v>
      </c>
      <c r="U21" s="107" t="s">
        <v>28</v>
      </c>
      <c r="V21" s="108"/>
      <c r="W21" s="109"/>
      <c r="X21" s="108"/>
      <c r="Y21" s="109"/>
      <c r="Z21" s="108"/>
      <c r="AA21" s="109"/>
      <c r="AB21" s="108"/>
      <c r="AC21" s="109"/>
    </row>
    <row r="22" spans="1:29" s="61" customFormat="1" ht="80.099999999999994" customHeight="1">
      <c r="A22" s="102">
        <v>1</v>
      </c>
      <c r="B22" s="103" t="s">
        <v>45</v>
      </c>
      <c r="C22" s="104" t="s">
        <v>30</v>
      </c>
      <c r="D22" s="56">
        <v>15</v>
      </c>
      <c r="E22" s="103" t="s">
        <v>46</v>
      </c>
      <c r="F22" s="105" t="s">
        <v>47</v>
      </c>
      <c r="G22" s="79"/>
      <c r="H22" s="79"/>
      <c r="I22" s="54"/>
      <c r="J22" s="80"/>
      <c r="K22" s="79"/>
      <c r="L22" s="80"/>
      <c r="M22" s="79" t="s">
        <v>48</v>
      </c>
      <c r="N22" s="80">
        <v>205750</v>
      </c>
      <c r="O22" s="79" t="s">
        <v>48</v>
      </c>
      <c r="P22" s="80">
        <v>212100</v>
      </c>
      <c r="Q22" s="79" t="s">
        <v>48</v>
      </c>
      <c r="R22" s="80">
        <v>218400</v>
      </c>
      <c r="S22" s="79" t="s">
        <v>49</v>
      </c>
      <c r="T22" s="106">
        <f t="shared" si="1"/>
        <v>636250</v>
      </c>
      <c r="U22" s="107" t="s">
        <v>28</v>
      </c>
      <c r="V22" s="108"/>
      <c r="W22" s="109"/>
      <c r="X22" s="108"/>
      <c r="Y22" s="109"/>
      <c r="Z22" s="108"/>
      <c r="AA22" s="109"/>
      <c r="AB22" s="108"/>
      <c r="AC22" s="109"/>
    </row>
    <row r="23" spans="1:29" s="61" customFormat="1" ht="80.099999999999994" customHeight="1">
      <c r="A23" s="102">
        <v>1</v>
      </c>
      <c r="B23" s="103" t="s">
        <v>45</v>
      </c>
      <c r="C23" s="104" t="s">
        <v>30</v>
      </c>
      <c r="D23" s="56">
        <v>15</v>
      </c>
      <c r="E23" s="103" t="s">
        <v>50</v>
      </c>
      <c r="F23" s="105" t="s">
        <v>51</v>
      </c>
      <c r="G23" s="79"/>
      <c r="H23" s="79" t="s">
        <v>52</v>
      </c>
      <c r="I23" s="54"/>
      <c r="J23" s="80"/>
      <c r="K23" s="79" t="s">
        <v>53</v>
      </c>
      <c r="L23" s="80">
        <v>300000</v>
      </c>
      <c r="M23" s="79" t="s">
        <v>53</v>
      </c>
      <c r="N23" s="80">
        <v>309000</v>
      </c>
      <c r="O23" s="79" t="s">
        <v>53</v>
      </c>
      <c r="P23" s="80">
        <v>318200</v>
      </c>
      <c r="Q23" s="79" t="s">
        <v>53</v>
      </c>
      <c r="R23" s="80">
        <v>327700</v>
      </c>
      <c r="S23" s="79" t="s">
        <v>54</v>
      </c>
      <c r="T23" s="106">
        <f t="shared" si="1"/>
        <v>1254900</v>
      </c>
      <c r="U23" s="107" t="s">
        <v>28</v>
      </c>
      <c r="V23" s="108"/>
      <c r="W23" s="109"/>
      <c r="X23" s="108"/>
      <c r="Y23" s="109"/>
      <c r="Z23" s="108"/>
      <c r="AA23" s="109"/>
      <c r="AB23" s="108"/>
      <c r="AC23" s="109"/>
    </row>
    <row r="24" spans="1:29" s="61" customFormat="1" ht="80.099999999999994" customHeight="1">
      <c r="A24" s="102">
        <v>1</v>
      </c>
      <c r="B24" s="103" t="s">
        <v>45</v>
      </c>
      <c r="C24" s="104" t="s">
        <v>30</v>
      </c>
      <c r="D24" s="56">
        <v>15</v>
      </c>
      <c r="E24" s="103" t="s">
        <v>55</v>
      </c>
      <c r="F24" s="105" t="s">
        <v>56</v>
      </c>
      <c r="G24" s="79"/>
      <c r="H24" s="79"/>
      <c r="I24" s="54"/>
      <c r="J24" s="80"/>
      <c r="K24" s="79" t="s">
        <v>57</v>
      </c>
      <c r="L24" s="80">
        <f>70000+57600</f>
        <v>127600</v>
      </c>
      <c r="M24" s="79" t="s">
        <v>57</v>
      </c>
      <c r="N24" s="80">
        <v>72100</v>
      </c>
      <c r="O24" s="79" t="s">
        <v>57</v>
      </c>
      <c r="P24" s="80">
        <v>74200</v>
      </c>
      <c r="Q24" s="79" t="s">
        <v>57</v>
      </c>
      <c r="R24" s="80">
        <v>76400</v>
      </c>
      <c r="S24" s="79" t="s">
        <v>58</v>
      </c>
      <c r="T24" s="106">
        <f t="shared" si="1"/>
        <v>350300</v>
      </c>
      <c r="U24" s="107" t="s">
        <v>28</v>
      </c>
      <c r="V24" s="108"/>
      <c r="W24" s="109"/>
      <c r="X24" s="108"/>
      <c r="Y24" s="109"/>
      <c r="Z24" s="108"/>
      <c r="AA24" s="109"/>
      <c r="AB24" s="108"/>
      <c r="AC24" s="109"/>
    </row>
    <row r="25" spans="1:29" s="61" customFormat="1" ht="80.099999999999994" customHeight="1">
      <c r="A25" s="102">
        <v>1</v>
      </c>
      <c r="B25" s="103" t="s">
        <v>45</v>
      </c>
      <c r="C25" s="104" t="s">
        <v>30</v>
      </c>
      <c r="D25" s="56">
        <v>15</v>
      </c>
      <c r="E25" s="103" t="s">
        <v>59</v>
      </c>
      <c r="F25" s="105" t="s">
        <v>60</v>
      </c>
      <c r="G25" s="79"/>
      <c r="H25" s="79"/>
      <c r="I25" s="54"/>
      <c r="J25" s="80"/>
      <c r="K25" s="79" t="s">
        <v>61</v>
      </c>
      <c r="L25" s="80">
        <v>75000</v>
      </c>
      <c r="M25" s="79" t="s">
        <v>61</v>
      </c>
      <c r="N25" s="80">
        <f t="shared" ref="N25:N26" si="2">(L25*0.03)+L25</f>
        <v>77250</v>
      </c>
      <c r="O25" s="79" t="s">
        <v>61</v>
      </c>
      <c r="P25" s="80">
        <v>79500</v>
      </c>
      <c r="Q25" s="79" t="s">
        <v>61</v>
      </c>
      <c r="R25" s="80">
        <v>81800</v>
      </c>
      <c r="S25" s="79" t="s">
        <v>62</v>
      </c>
      <c r="T25" s="106">
        <f t="shared" si="1"/>
        <v>313550</v>
      </c>
      <c r="U25" s="107" t="s">
        <v>28</v>
      </c>
      <c r="V25" s="108"/>
      <c r="W25" s="109"/>
      <c r="X25" s="108"/>
      <c r="Y25" s="109"/>
      <c r="Z25" s="108"/>
      <c r="AA25" s="109"/>
      <c r="AB25" s="108"/>
      <c r="AC25" s="109"/>
    </row>
    <row r="26" spans="1:29" s="61" customFormat="1" ht="80.099999999999994" customHeight="1">
      <c r="A26" s="102">
        <v>1</v>
      </c>
      <c r="B26" s="103" t="s">
        <v>45</v>
      </c>
      <c r="C26" s="104" t="s">
        <v>30</v>
      </c>
      <c r="D26" s="56">
        <v>15</v>
      </c>
      <c r="E26" s="103" t="s">
        <v>63</v>
      </c>
      <c r="F26" s="105" t="s">
        <v>64</v>
      </c>
      <c r="G26" s="79"/>
      <c r="H26" s="79" t="s">
        <v>65</v>
      </c>
      <c r="I26" s="54"/>
      <c r="J26" s="80"/>
      <c r="K26" s="79" t="s">
        <v>57</v>
      </c>
      <c r="L26" s="80">
        <v>175000</v>
      </c>
      <c r="M26" s="79" t="s">
        <v>57</v>
      </c>
      <c r="N26" s="80">
        <f t="shared" si="2"/>
        <v>180250</v>
      </c>
      <c r="O26" s="79" t="s">
        <v>57</v>
      </c>
      <c r="P26" s="80">
        <v>185600</v>
      </c>
      <c r="Q26" s="79" t="s">
        <v>57</v>
      </c>
      <c r="R26" s="80">
        <v>191100</v>
      </c>
      <c r="S26" s="79" t="s">
        <v>58</v>
      </c>
      <c r="T26" s="106">
        <f t="shared" si="1"/>
        <v>731950</v>
      </c>
      <c r="U26" s="107" t="s">
        <v>28</v>
      </c>
      <c r="V26" s="108"/>
      <c r="W26" s="109"/>
      <c r="X26" s="108"/>
      <c r="Y26" s="109"/>
      <c r="Z26" s="108"/>
      <c r="AA26" s="109"/>
      <c r="AB26" s="108"/>
      <c r="AC26" s="109"/>
    </row>
    <row r="27" spans="1:29" s="61" customFormat="1" ht="80.099999999999994" customHeight="1">
      <c r="A27" s="102">
        <v>1</v>
      </c>
      <c r="B27" s="103" t="s">
        <v>45</v>
      </c>
      <c r="C27" s="104" t="s">
        <v>30</v>
      </c>
      <c r="D27" s="56">
        <v>15</v>
      </c>
      <c r="E27" s="103">
        <v>10</v>
      </c>
      <c r="F27" s="105" t="s">
        <v>66</v>
      </c>
      <c r="G27" s="79"/>
      <c r="H27" s="79"/>
      <c r="I27" s="54"/>
      <c r="J27" s="80"/>
      <c r="K27" s="79" t="s">
        <v>61</v>
      </c>
      <c r="L27" s="80">
        <v>200000</v>
      </c>
      <c r="M27" s="79"/>
      <c r="N27" s="80"/>
      <c r="O27" s="79"/>
      <c r="P27" s="80"/>
      <c r="Q27" s="79"/>
      <c r="R27" s="80"/>
      <c r="S27" s="79" t="s">
        <v>61</v>
      </c>
      <c r="T27" s="106">
        <f t="shared" si="1"/>
        <v>200000</v>
      </c>
      <c r="U27" s="107" t="s">
        <v>28</v>
      </c>
      <c r="V27" s="108"/>
      <c r="W27" s="109"/>
      <c r="X27" s="108"/>
      <c r="Y27" s="109"/>
      <c r="Z27" s="108"/>
      <c r="AA27" s="109"/>
      <c r="AB27" s="108"/>
      <c r="AC27" s="109"/>
    </row>
    <row r="28" spans="1:29" s="61" customFormat="1" ht="80.099999999999994" customHeight="1">
      <c r="A28" s="102">
        <v>1</v>
      </c>
      <c r="B28" s="103" t="s">
        <v>45</v>
      </c>
      <c r="C28" s="104" t="s">
        <v>30</v>
      </c>
      <c r="D28" s="56">
        <v>15</v>
      </c>
      <c r="E28" s="103">
        <v>11</v>
      </c>
      <c r="F28" s="105" t="s">
        <v>67</v>
      </c>
      <c r="G28" s="79"/>
      <c r="H28" s="79"/>
      <c r="I28" s="79" t="s">
        <v>68</v>
      </c>
      <c r="J28" s="80">
        <v>313100</v>
      </c>
      <c r="K28" s="79" t="s">
        <v>68</v>
      </c>
      <c r="L28" s="80">
        <v>322400</v>
      </c>
      <c r="M28" s="79" t="s">
        <v>68</v>
      </c>
      <c r="N28" s="80">
        <v>332000</v>
      </c>
      <c r="O28" s="79" t="s">
        <v>68</v>
      </c>
      <c r="P28" s="80">
        <v>341900</v>
      </c>
      <c r="Q28" s="79" t="s">
        <v>68</v>
      </c>
      <c r="R28" s="80">
        <v>352100</v>
      </c>
      <c r="S28" s="79" t="s">
        <v>68</v>
      </c>
      <c r="T28" s="106">
        <f t="shared" si="1"/>
        <v>1661500</v>
      </c>
      <c r="U28" s="107" t="s">
        <v>28</v>
      </c>
      <c r="V28" s="108"/>
      <c r="W28" s="109"/>
      <c r="X28" s="108"/>
      <c r="Y28" s="109"/>
      <c r="Z28" s="108"/>
      <c r="AA28" s="109"/>
      <c r="AB28" s="108"/>
      <c r="AC28" s="109"/>
    </row>
    <row r="29" spans="1:29" s="61" customFormat="1" ht="80.099999999999994" customHeight="1">
      <c r="A29" s="102">
        <v>1</v>
      </c>
      <c r="B29" s="103" t="s">
        <v>45</v>
      </c>
      <c r="C29" s="104" t="s">
        <v>30</v>
      </c>
      <c r="D29" s="56">
        <v>15</v>
      </c>
      <c r="E29" s="103">
        <v>12</v>
      </c>
      <c r="F29" s="105" t="s">
        <v>69</v>
      </c>
      <c r="G29" s="79"/>
      <c r="H29" s="79"/>
      <c r="I29" s="79"/>
      <c r="J29" s="80"/>
      <c r="K29" s="79" t="s">
        <v>70</v>
      </c>
      <c r="L29" s="80">
        <v>475000</v>
      </c>
      <c r="M29" s="79" t="s">
        <v>70</v>
      </c>
      <c r="N29" s="80">
        <f>(L29*0.03)+L29</f>
        <v>489250</v>
      </c>
      <c r="O29" s="79" t="s">
        <v>70</v>
      </c>
      <c r="P29" s="80">
        <v>503900</v>
      </c>
      <c r="Q29" s="79" t="s">
        <v>70</v>
      </c>
      <c r="R29" s="80">
        <v>519000</v>
      </c>
      <c r="S29" s="79" t="s">
        <v>71</v>
      </c>
      <c r="T29" s="106">
        <f t="shared" si="1"/>
        <v>1987150</v>
      </c>
      <c r="U29" s="107" t="s">
        <v>28</v>
      </c>
      <c r="V29" s="108"/>
      <c r="W29" s="109"/>
      <c r="X29" s="108"/>
      <c r="Y29" s="109"/>
      <c r="Z29" s="108"/>
      <c r="AA29" s="109"/>
      <c r="AB29" s="108"/>
      <c r="AC29" s="109"/>
    </row>
    <row r="30" spans="1:29" s="86" customFormat="1" ht="17.100000000000001" customHeight="1">
      <c r="A30" s="81"/>
      <c r="B30" s="82"/>
      <c r="C30" s="82"/>
      <c r="D30" s="82"/>
      <c r="E30" s="82"/>
      <c r="F30" s="83"/>
      <c r="G30" s="83"/>
      <c r="H30" s="83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4"/>
      <c r="T30" s="84"/>
      <c r="U30" s="85"/>
      <c r="V30" s="67"/>
    </row>
    <row r="31" spans="1:29" s="49" customFormat="1" ht="60" customHeight="1">
      <c r="A31" s="75">
        <v>1</v>
      </c>
      <c r="B31" s="76" t="s">
        <v>45</v>
      </c>
      <c r="C31" s="95" t="s">
        <v>30</v>
      </c>
      <c r="D31" s="149">
        <v>16</v>
      </c>
      <c r="E31" s="149">
        <v>16</v>
      </c>
      <c r="F31" s="42" t="s">
        <v>72</v>
      </c>
      <c r="G31" s="44"/>
      <c r="H31" s="44"/>
      <c r="I31" s="44"/>
      <c r="J31" s="97">
        <f>SUM(J32:J40)</f>
        <v>946100</v>
      </c>
      <c r="K31" s="44"/>
      <c r="L31" s="97">
        <f>SUM(L32:L40)</f>
        <v>2138350</v>
      </c>
      <c r="M31" s="44"/>
      <c r="N31" s="97">
        <f>SUM(N32:N40)</f>
        <v>933950</v>
      </c>
      <c r="O31" s="44"/>
      <c r="P31" s="97">
        <f>SUM(P32:P40)</f>
        <v>961700</v>
      </c>
      <c r="Q31" s="44"/>
      <c r="R31" s="97">
        <f>SUM(R32:R40)</f>
        <v>1240100</v>
      </c>
      <c r="S31" s="77"/>
      <c r="T31" s="97">
        <f>SUM(T32:T40)</f>
        <v>6220200</v>
      </c>
      <c r="U31" s="47"/>
      <c r="V31" s="48"/>
    </row>
    <row r="32" spans="1:29" s="61" customFormat="1" ht="80.099999999999994" customHeight="1">
      <c r="A32" s="78">
        <v>1</v>
      </c>
      <c r="B32" s="53" t="s">
        <v>45</v>
      </c>
      <c r="C32" s="110" t="s">
        <v>30</v>
      </c>
      <c r="D32" s="79">
        <v>16</v>
      </c>
      <c r="E32" s="53" t="s">
        <v>73</v>
      </c>
      <c r="F32" s="54" t="s">
        <v>74</v>
      </c>
      <c r="G32" s="79"/>
      <c r="H32" s="79"/>
      <c r="I32" s="79" t="s">
        <v>75</v>
      </c>
      <c r="J32" s="80">
        <v>38400</v>
      </c>
      <c r="K32" s="79" t="s">
        <v>76</v>
      </c>
      <c r="L32" s="80">
        <v>39500</v>
      </c>
      <c r="M32" s="79" t="s">
        <v>77</v>
      </c>
      <c r="N32" s="80">
        <v>40600</v>
      </c>
      <c r="O32" s="79" t="s">
        <v>78</v>
      </c>
      <c r="P32" s="80">
        <v>41800</v>
      </c>
      <c r="Q32" s="79" t="s">
        <v>79</v>
      </c>
      <c r="R32" s="80">
        <v>43000</v>
      </c>
      <c r="S32" s="79" t="s">
        <v>80</v>
      </c>
      <c r="T32" s="106">
        <f t="shared" ref="T32:T40" si="3">J32+L32+N32+P32+R32</f>
        <v>203300</v>
      </c>
      <c r="U32" s="107" t="s">
        <v>28</v>
      </c>
      <c r="V32" s="60"/>
    </row>
    <row r="33" spans="1:22" s="61" customFormat="1" ht="80.099999999999994" customHeight="1">
      <c r="A33" s="78">
        <v>1</v>
      </c>
      <c r="B33" s="53" t="s">
        <v>45</v>
      </c>
      <c r="C33" s="110" t="s">
        <v>30</v>
      </c>
      <c r="D33" s="79">
        <v>16</v>
      </c>
      <c r="E33" s="53">
        <v>10</v>
      </c>
      <c r="F33" s="54" t="s">
        <v>81</v>
      </c>
      <c r="G33" s="79"/>
      <c r="H33" s="79" t="s">
        <v>68</v>
      </c>
      <c r="I33" s="79" t="s">
        <v>68</v>
      </c>
      <c r="J33" s="80">
        <v>35000</v>
      </c>
      <c r="K33" s="79" t="s">
        <v>68</v>
      </c>
      <c r="L33" s="80">
        <f>(J33*0.03)+J33</f>
        <v>36050</v>
      </c>
      <c r="M33" s="79" t="s">
        <v>68</v>
      </c>
      <c r="N33" s="80">
        <v>37100</v>
      </c>
      <c r="O33" s="79" t="s">
        <v>68</v>
      </c>
      <c r="P33" s="80">
        <v>38200</v>
      </c>
      <c r="Q33" s="79" t="s">
        <v>68</v>
      </c>
      <c r="R33" s="80">
        <v>39300</v>
      </c>
      <c r="S33" s="79" t="s">
        <v>68</v>
      </c>
      <c r="T33" s="106">
        <f t="shared" si="3"/>
        <v>185650</v>
      </c>
      <c r="U33" s="107" t="s">
        <v>28</v>
      </c>
      <c r="V33" s="60"/>
    </row>
    <row r="34" spans="1:22" s="61" customFormat="1" ht="80.099999999999994" customHeight="1">
      <c r="A34" s="102">
        <v>1</v>
      </c>
      <c r="B34" s="103" t="s">
        <v>45</v>
      </c>
      <c r="C34" s="104" t="s">
        <v>30</v>
      </c>
      <c r="D34" s="56">
        <v>16</v>
      </c>
      <c r="E34" s="103">
        <v>12</v>
      </c>
      <c r="F34" s="105" t="s">
        <v>82</v>
      </c>
      <c r="G34" s="79"/>
      <c r="H34" s="79"/>
      <c r="I34" s="79" t="s">
        <v>83</v>
      </c>
      <c r="J34" s="80">
        <v>249900</v>
      </c>
      <c r="K34" s="79"/>
      <c r="L34" s="80"/>
      <c r="M34" s="79"/>
      <c r="N34" s="80"/>
      <c r="O34" s="79"/>
      <c r="P34" s="80"/>
      <c r="Q34" s="79" t="s">
        <v>83</v>
      </c>
      <c r="R34" s="80">
        <v>249900</v>
      </c>
      <c r="S34" s="79" t="s">
        <v>84</v>
      </c>
      <c r="T34" s="106">
        <f t="shared" si="3"/>
        <v>499800</v>
      </c>
      <c r="U34" s="107" t="s">
        <v>28</v>
      </c>
      <c r="V34" s="60"/>
    </row>
    <row r="35" spans="1:22" s="61" customFormat="1" ht="80.099999999999994" customHeight="1">
      <c r="A35" s="78">
        <v>1</v>
      </c>
      <c r="B35" s="53" t="s">
        <v>45</v>
      </c>
      <c r="C35" s="110" t="s">
        <v>30</v>
      </c>
      <c r="D35" s="79">
        <v>16</v>
      </c>
      <c r="E35" s="53">
        <v>13</v>
      </c>
      <c r="F35" s="54" t="s">
        <v>85</v>
      </c>
      <c r="G35" s="79"/>
      <c r="H35" s="79"/>
      <c r="I35" s="79" t="s">
        <v>86</v>
      </c>
      <c r="J35" s="80">
        <v>165800</v>
      </c>
      <c r="K35" s="79" t="s">
        <v>87</v>
      </c>
      <c r="L35" s="80">
        <v>35000</v>
      </c>
      <c r="M35" s="79" t="s">
        <v>87</v>
      </c>
      <c r="N35" s="80">
        <f>(L35*0.03)+L35</f>
        <v>36050</v>
      </c>
      <c r="O35" s="79" t="s">
        <v>87</v>
      </c>
      <c r="P35" s="80">
        <v>37100</v>
      </c>
      <c r="Q35" s="79" t="s">
        <v>87</v>
      </c>
      <c r="R35" s="80">
        <v>38200</v>
      </c>
      <c r="S35" s="79" t="s">
        <v>88</v>
      </c>
      <c r="T35" s="106">
        <f t="shared" si="3"/>
        <v>312150</v>
      </c>
      <c r="U35" s="107" t="s">
        <v>28</v>
      </c>
      <c r="V35" s="60"/>
    </row>
    <row r="36" spans="1:22" s="61" customFormat="1" ht="80.099999999999994" customHeight="1">
      <c r="A36" s="78">
        <v>1</v>
      </c>
      <c r="B36" s="53" t="s">
        <v>45</v>
      </c>
      <c r="C36" s="110" t="s">
        <v>30</v>
      </c>
      <c r="D36" s="79">
        <v>16</v>
      </c>
      <c r="E36" s="53">
        <v>14</v>
      </c>
      <c r="F36" s="111" t="s">
        <v>89</v>
      </c>
      <c r="G36" s="79"/>
      <c r="H36" s="79"/>
      <c r="I36" s="79" t="s">
        <v>90</v>
      </c>
      <c r="J36" s="80">
        <v>430000</v>
      </c>
      <c r="K36" s="79" t="s">
        <v>91</v>
      </c>
      <c r="L36" s="80">
        <v>650000</v>
      </c>
      <c r="M36" s="79" t="s">
        <v>91</v>
      </c>
      <c r="N36" s="80">
        <f>(L36*0.03)+L36</f>
        <v>669500</v>
      </c>
      <c r="O36" s="79" t="s">
        <v>91</v>
      </c>
      <c r="P36" s="80">
        <v>689500</v>
      </c>
      <c r="Q36" s="79" t="s">
        <v>91</v>
      </c>
      <c r="R36" s="80">
        <v>710100</v>
      </c>
      <c r="S36" s="79" t="s">
        <v>92</v>
      </c>
      <c r="T36" s="106">
        <f t="shared" si="3"/>
        <v>3149100</v>
      </c>
      <c r="U36" s="107" t="s">
        <v>28</v>
      </c>
      <c r="V36" s="60"/>
    </row>
    <row r="37" spans="1:22" s="61" customFormat="1" ht="80.099999999999994" customHeight="1">
      <c r="A37" s="102">
        <v>1</v>
      </c>
      <c r="B37" s="103" t="s">
        <v>45</v>
      </c>
      <c r="C37" s="104" t="s">
        <v>30</v>
      </c>
      <c r="D37" s="56">
        <v>16</v>
      </c>
      <c r="E37" s="103">
        <v>15</v>
      </c>
      <c r="F37" s="112" t="s">
        <v>93</v>
      </c>
      <c r="G37" s="79"/>
      <c r="H37" s="79"/>
      <c r="I37" s="79" t="s">
        <v>94</v>
      </c>
      <c r="J37" s="80">
        <v>27000</v>
      </c>
      <c r="K37" s="79" t="s">
        <v>94</v>
      </c>
      <c r="L37" s="80">
        <v>27800</v>
      </c>
      <c r="M37" s="79" t="s">
        <v>94</v>
      </c>
      <c r="N37" s="80">
        <v>28600</v>
      </c>
      <c r="O37" s="79" t="s">
        <v>94</v>
      </c>
      <c r="P37" s="80">
        <v>29400</v>
      </c>
      <c r="Q37" s="79" t="s">
        <v>94</v>
      </c>
      <c r="R37" s="80">
        <v>30200</v>
      </c>
      <c r="S37" s="79" t="s">
        <v>95</v>
      </c>
      <c r="T37" s="106">
        <f t="shared" si="3"/>
        <v>143000</v>
      </c>
      <c r="U37" s="107" t="s">
        <v>28</v>
      </c>
      <c r="V37" s="60"/>
    </row>
    <row r="38" spans="1:22" s="61" customFormat="1" ht="99.95" customHeight="1">
      <c r="A38" s="102">
        <v>1</v>
      </c>
      <c r="B38" s="103" t="s">
        <v>45</v>
      </c>
      <c r="C38" s="104" t="s">
        <v>30</v>
      </c>
      <c r="D38" s="56">
        <v>16</v>
      </c>
      <c r="E38" s="103">
        <v>16</v>
      </c>
      <c r="F38" s="112" t="s">
        <v>96</v>
      </c>
      <c r="G38" s="79"/>
      <c r="H38" s="79"/>
      <c r="I38" s="79"/>
      <c r="J38" s="80"/>
      <c r="K38" s="79" t="s">
        <v>97</v>
      </c>
      <c r="L38" s="80">
        <v>800000</v>
      </c>
      <c r="M38" s="79" t="s">
        <v>98</v>
      </c>
      <c r="N38" s="80">
        <v>50000</v>
      </c>
      <c r="O38" s="79" t="s">
        <v>98</v>
      </c>
      <c r="P38" s="80">
        <f>(N38*0.03)+N38</f>
        <v>51500</v>
      </c>
      <c r="Q38" s="79" t="s">
        <v>98</v>
      </c>
      <c r="R38" s="80">
        <v>53000</v>
      </c>
      <c r="S38" s="79" t="s">
        <v>99</v>
      </c>
      <c r="T38" s="106">
        <f t="shared" si="3"/>
        <v>954500</v>
      </c>
      <c r="U38" s="107" t="s">
        <v>28</v>
      </c>
      <c r="V38" s="60"/>
    </row>
    <row r="39" spans="1:22" s="61" customFormat="1" ht="80.099999999999994" customHeight="1">
      <c r="A39" s="102">
        <v>1</v>
      </c>
      <c r="B39" s="103" t="s">
        <v>45</v>
      </c>
      <c r="C39" s="104" t="s">
        <v>30</v>
      </c>
      <c r="D39" s="56">
        <v>16</v>
      </c>
      <c r="E39" s="103">
        <v>17</v>
      </c>
      <c r="F39" s="112" t="s">
        <v>100</v>
      </c>
      <c r="G39" s="79"/>
      <c r="H39" s="79"/>
      <c r="I39" s="79"/>
      <c r="J39" s="80"/>
      <c r="K39" s="79" t="s">
        <v>101</v>
      </c>
      <c r="L39" s="80">
        <v>480000</v>
      </c>
      <c r="M39" s="79"/>
      <c r="N39" s="80"/>
      <c r="O39" s="79"/>
      <c r="P39" s="80"/>
      <c r="Q39" s="79"/>
      <c r="R39" s="80"/>
      <c r="S39" s="79" t="s">
        <v>101</v>
      </c>
      <c r="T39" s="106">
        <f t="shared" si="3"/>
        <v>480000</v>
      </c>
      <c r="U39" s="107" t="s">
        <v>28</v>
      </c>
      <c r="V39" s="60"/>
    </row>
    <row r="40" spans="1:22" s="61" customFormat="1" ht="80.099999999999994" customHeight="1">
      <c r="A40" s="102">
        <v>1</v>
      </c>
      <c r="B40" s="103" t="s">
        <v>45</v>
      </c>
      <c r="C40" s="104" t="s">
        <v>30</v>
      </c>
      <c r="D40" s="56">
        <v>16</v>
      </c>
      <c r="E40" s="103">
        <v>18</v>
      </c>
      <c r="F40" s="112" t="s">
        <v>102</v>
      </c>
      <c r="G40" s="79"/>
      <c r="H40" s="79"/>
      <c r="I40" s="79"/>
      <c r="J40" s="80"/>
      <c r="K40" s="79" t="s">
        <v>48</v>
      </c>
      <c r="L40" s="80">
        <v>70000</v>
      </c>
      <c r="M40" s="79" t="s">
        <v>48</v>
      </c>
      <c r="N40" s="80">
        <f>(L40*0.03)+L40</f>
        <v>72100</v>
      </c>
      <c r="O40" s="79" t="s">
        <v>48</v>
      </c>
      <c r="P40" s="80">
        <v>74200</v>
      </c>
      <c r="Q40" s="79" t="s">
        <v>48</v>
      </c>
      <c r="R40" s="80">
        <v>76400</v>
      </c>
      <c r="S40" s="79" t="s">
        <v>103</v>
      </c>
      <c r="T40" s="106">
        <f t="shared" si="3"/>
        <v>292700</v>
      </c>
      <c r="U40" s="107" t="s">
        <v>28</v>
      </c>
      <c r="V40" s="60"/>
    </row>
    <row r="41" spans="1:22" s="86" customFormat="1" ht="17.100000000000001" customHeight="1">
      <c r="A41" s="81"/>
      <c r="B41" s="82"/>
      <c r="C41" s="82"/>
      <c r="D41" s="82"/>
      <c r="E41" s="82"/>
      <c r="F41" s="83"/>
      <c r="G41" s="83"/>
      <c r="H41" s="83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4"/>
      <c r="T41" s="84"/>
      <c r="U41" s="85"/>
      <c r="V41" s="67"/>
    </row>
    <row r="42" spans="1:22" s="49" customFormat="1" ht="39.950000000000003" customHeight="1">
      <c r="A42" s="75">
        <v>1</v>
      </c>
      <c r="B42" s="76" t="s">
        <v>45</v>
      </c>
      <c r="C42" s="95" t="s">
        <v>30</v>
      </c>
      <c r="D42" s="149">
        <v>17</v>
      </c>
      <c r="E42" s="149"/>
      <c r="F42" s="42" t="s">
        <v>104</v>
      </c>
      <c r="G42" s="44"/>
      <c r="H42" s="44"/>
      <c r="I42" s="42"/>
      <c r="J42" s="45">
        <f>SUM(J43:J45)</f>
        <v>70000</v>
      </c>
      <c r="K42" s="44"/>
      <c r="L42" s="45">
        <f>SUM(L43:L45)</f>
        <v>362100</v>
      </c>
      <c r="M42" s="44"/>
      <c r="N42" s="45">
        <f>SUM(N43:N45)</f>
        <v>372900</v>
      </c>
      <c r="O42" s="44"/>
      <c r="P42" s="45">
        <f>SUM(P43:P45)</f>
        <v>383900</v>
      </c>
      <c r="Q42" s="44"/>
      <c r="R42" s="45">
        <f>SUM(R43:R45)</f>
        <v>395200</v>
      </c>
      <c r="S42" s="77"/>
      <c r="T42" s="45">
        <f>SUM(T43:T45)</f>
        <v>1584100</v>
      </c>
      <c r="U42" s="47"/>
      <c r="V42" s="48"/>
    </row>
    <row r="43" spans="1:22" s="61" customFormat="1" ht="80.099999999999994" customHeight="1">
      <c r="A43" s="78">
        <v>1</v>
      </c>
      <c r="B43" s="53" t="s">
        <v>45</v>
      </c>
      <c r="C43" s="110" t="s">
        <v>30</v>
      </c>
      <c r="D43" s="79">
        <v>17</v>
      </c>
      <c r="E43" s="53" t="s">
        <v>46</v>
      </c>
      <c r="F43" s="54" t="s">
        <v>105</v>
      </c>
      <c r="G43" s="79"/>
      <c r="H43" s="79" t="s">
        <v>106</v>
      </c>
      <c r="I43" s="79" t="s">
        <v>107</v>
      </c>
      <c r="J43" s="80">
        <v>70000</v>
      </c>
      <c r="K43" s="79" t="s">
        <v>107</v>
      </c>
      <c r="L43" s="80">
        <f>(J43*0.03)+J43</f>
        <v>72100</v>
      </c>
      <c r="M43" s="79" t="s">
        <v>107</v>
      </c>
      <c r="N43" s="80">
        <v>74200</v>
      </c>
      <c r="O43" s="79" t="s">
        <v>107</v>
      </c>
      <c r="P43" s="80">
        <v>76400</v>
      </c>
      <c r="Q43" s="79" t="s">
        <v>107</v>
      </c>
      <c r="R43" s="80">
        <v>78600</v>
      </c>
      <c r="S43" s="79" t="s">
        <v>106</v>
      </c>
      <c r="T43" s="106">
        <f>J43+L43+N43+P43+R43</f>
        <v>371300</v>
      </c>
      <c r="U43" s="107" t="s">
        <v>28</v>
      </c>
      <c r="V43" s="60"/>
    </row>
    <row r="44" spans="1:22" s="61" customFormat="1" ht="80.099999999999994" customHeight="1">
      <c r="A44" s="78">
        <v>1</v>
      </c>
      <c r="B44" s="53" t="s">
        <v>45</v>
      </c>
      <c r="C44" s="110" t="s">
        <v>30</v>
      </c>
      <c r="D44" s="79">
        <v>17</v>
      </c>
      <c r="E44" s="53" t="s">
        <v>50</v>
      </c>
      <c r="F44" s="54" t="s">
        <v>108</v>
      </c>
      <c r="G44" s="79"/>
      <c r="H44" s="79" t="s">
        <v>109</v>
      </c>
      <c r="I44" s="80"/>
      <c r="J44" s="80"/>
      <c r="K44" s="80" t="s">
        <v>110</v>
      </c>
      <c r="L44" s="80">
        <v>80000</v>
      </c>
      <c r="M44" s="80" t="s">
        <v>110</v>
      </c>
      <c r="N44" s="80">
        <f>(L44*0.03)+L44</f>
        <v>82400</v>
      </c>
      <c r="O44" s="80" t="s">
        <v>110</v>
      </c>
      <c r="P44" s="80">
        <v>84800</v>
      </c>
      <c r="Q44" s="80" t="s">
        <v>110</v>
      </c>
      <c r="R44" s="80">
        <v>87300</v>
      </c>
      <c r="S44" s="80" t="s">
        <v>111</v>
      </c>
      <c r="T44" s="106">
        <f>J44+L44+N44+P44+R44</f>
        <v>334500</v>
      </c>
      <c r="U44" s="107" t="s">
        <v>28</v>
      </c>
      <c r="V44" s="60"/>
    </row>
    <row r="45" spans="1:22" s="61" customFormat="1" ht="80.099999999999994" customHeight="1">
      <c r="A45" s="78">
        <v>1</v>
      </c>
      <c r="B45" s="53" t="s">
        <v>45</v>
      </c>
      <c r="C45" s="110" t="s">
        <v>30</v>
      </c>
      <c r="D45" s="79">
        <v>17</v>
      </c>
      <c r="E45" s="53" t="s">
        <v>59</v>
      </c>
      <c r="F45" s="54" t="s">
        <v>112</v>
      </c>
      <c r="G45" s="79"/>
      <c r="H45" s="79"/>
      <c r="I45" s="79"/>
      <c r="J45" s="80"/>
      <c r="K45" s="79" t="s">
        <v>113</v>
      </c>
      <c r="L45" s="80">
        <v>210000</v>
      </c>
      <c r="M45" s="79" t="s">
        <v>113</v>
      </c>
      <c r="N45" s="80">
        <f>(L45*0.03)+L45</f>
        <v>216300</v>
      </c>
      <c r="O45" s="79" t="s">
        <v>113</v>
      </c>
      <c r="P45" s="80">
        <v>222700</v>
      </c>
      <c r="Q45" s="79" t="s">
        <v>113</v>
      </c>
      <c r="R45" s="80">
        <v>229300</v>
      </c>
      <c r="S45" s="79" t="s">
        <v>114</v>
      </c>
      <c r="T45" s="106">
        <f>J45+L45+N45+P45+R45</f>
        <v>878300</v>
      </c>
      <c r="U45" s="107" t="s">
        <v>28</v>
      </c>
      <c r="V45" s="60"/>
    </row>
    <row r="46" spans="1:22" s="86" customFormat="1" ht="17.100000000000001" customHeight="1">
      <c r="A46" s="81"/>
      <c r="B46" s="82"/>
      <c r="C46" s="82"/>
      <c r="D46" s="82"/>
      <c r="E46" s="82"/>
      <c r="F46" s="83"/>
      <c r="G46" s="83"/>
      <c r="H46" s="83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4"/>
      <c r="T46" s="84"/>
      <c r="U46" s="85"/>
      <c r="V46" s="67"/>
    </row>
    <row r="47" spans="1:22" s="49" customFormat="1" ht="60" customHeight="1">
      <c r="A47" s="75">
        <v>1</v>
      </c>
      <c r="B47" s="76" t="s">
        <v>45</v>
      </c>
      <c r="C47" s="95" t="s">
        <v>30</v>
      </c>
      <c r="D47" s="149">
        <v>18</v>
      </c>
      <c r="E47" s="149"/>
      <c r="F47" s="42" t="s">
        <v>115</v>
      </c>
      <c r="G47" s="44"/>
      <c r="H47" s="44"/>
      <c r="I47" s="44"/>
      <c r="J47" s="45">
        <f>SUM(J48:J50)</f>
        <v>32000</v>
      </c>
      <c r="K47" s="44"/>
      <c r="L47" s="45">
        <f>SUM(L48:L50)</f>
        <v>315000</v>
      </c>
      <c r="M47" s="44"/>
      <c r="N47" s="45">
        <f>SUM(N48:N50)</f>
        <v>324450</v>
      </c>
      <c r="O47" s="44"/>
      <c r="P47" s="45">
        <f>SUM(P48:P50)</f>
        <v>334050</v>
      </c>
      <c r="Q47" s="44"/>
      <c r="R47" s="45">
        <f>SUM(R48:R50)</f>
        <v>343800</v>
      </c>
      <c r="S47" s="77"/>
      <c r="T47" s="45">
        <f>SUM(T48:T50)</f>
        <v>1349300</v>
      </c>
      <c r="U47" s="47"/>
      <c r="V47" s="48"/>
    </row>
    <row r="48" spans="1:22" s="61" customFormat="1" ht="80.099999999999994" customHeight="1">
      <c r="A48" s="78">
        <v>1</v>
      </c>
      <c r="B48" s="53" t="s">
        <v>45</v>
      </c>
      <c r="C48" s="110" t="s">
        <v>30</v>
      </c>
      <c r="D48" s="79">
        <v>18</v>
      </c>
      <c r="E48" s="53" t="s">
        <v>45</v>
      </c>
      <c r="F48" s="54" t="s">
        <v>116</v>
      </c>
      <c r="G48" s="113"/>
      <c r="H48" s="56" t="s">
        <v>117</v>
      </c>
      <c r="I48" s="56" t="s">
        <v>118</v>
      </c>
      <c r="J48" s="57">
        <v>32000</v>
      </c>
      <c r="K48" s="56" t="s">
        <v>119</v>
      </c>
      <c r="L48" s="57">
        <v>55000</v>
      </c>
      <c r="M48" s="56" t="s">
        <v>119</v>
      </c>
      <c r="N48" s="57">
        <f>(L48*0.03)+L48</f>
        <v>56650</v>
      </c>
      <c r="O48" s="56" t="s">
        <v>119</v>
      </c>
      <c r="P48" s="57">
        <v>58350</v>
      </c>
      <c r="Q48" s="56" t="s">
        <v>119</v>
      </c>
      <c r="R48" s="57">
        <v>60000</v>
      </c>
      <c r="S48" s="56" t="s">
        <v>120</v>
      </c>
      <c r="T48" s="106">
        <f>J48+L48+N48+P48+R48</f>
        <v>262000</v>
      </c>
      <c r="U48" s="107" t="s">
        <v>28</v>
      </c>
      <c r="V48" s="60"/>
    </row>
    <row r="49" spans="1:22" s="61" customFormat="1" ht="80.099999999999994" customHeight="1">
      <c r="A49" s="78">
        <v>1</v>
      </c>
      <c r="B49" s="53" t="s">
        <v>45</v>
      </c>
      <c r="C49" s="110" t="s">
        <v>30</v>
      </c>
      <c r="D49" s="79">
        <v>18</v>
      </c>
      <c r="E49" s="53" t="s">
        <v>59</v>
      </c>
      <c r="F49" s="54" t="s">
        <v>121</v>
      </c>
      <c r="G49" s="113"/>
      <c r="H49" s="56"/>
      <c r="I49" s="56"/>
      <c r="J49" s="57"/>
      <c r="K49" s="56" t="s">
        <v>122</v>
      </c>
      <c r="L49" s="57">
        <v>110000</v>
      </c>
      <c r="M49" s="56" t="s">
        <v>122</v>
      </c>
      <c r="N49" s="57">
        <f>(L49*0.03)+L49</f>
        <v>113300</v>
      </c>
      <c r="O49" s="56" t="s">
        <v>123</v>
      </c>
      <c r="P49" s="57">
        <v>116600</v>
      </c>
      <c r="Q49" s="56" t="s">
        <v>123</v>
      </c>
      <c r="R49" s="57">
        <v>120000</v>
      </c>
      <c r="S49" s="56" t="s">
        <v>124</v>
      </c>
      <c r="T49" s="106">
        <f>J49+L49+N49+P49+R49</f>
        <v>459900</v>
      </c>
      <c r="U49" s="107" t="s">
        <v>28</v>
      </c>
      <c r="V49" s="60"/>
    </row>
    <row r="50" spans="1:22" s="61" customFormat="1" ht="80.099999999999994" customHeight="1">
      <c r="A50" s="78">
        <v>1</v>
      </c>
      <c r="B50" s="53" t="s">
        <v>45</v>
      </c>
      <c r="C50" s="110" t="s">
        <v>30</v>
      </c>
      <c r="D50" s="79">
        <v>18</v>
      </c>
      <c r="E50" s="53" t="s">
        <v>125</v>
      </c>
      <c r="F50" s="54" t="s">
        <v>126</v>
      </c>
      <c r="G50" s="113"/>
      <c r="H50" s="56"/>
      <c r="I50" s="56"/>
      <c r="J50" s="57"/>
      <c r="K50" s="56" t="s">
        <v>127</v>
      </c>
      <c r="L50" s="57">
        <v>150000</v>
      </c>
      <c r="M50" s="56" t="s">
        <v>127</v>
      </c>
      <c r="N50" s="57">
        <f>(L50*0.03)+L50</f>
        <v>154500</v>
      </c>
      <c r="O50" s="56" t="s">
        <v>127</v>
      </c>
      <c r="P50" s="57">
        <v>159100</v>
      </c>
      <c r="Q50" s="56" t="s">
        <v>127</v>
      </c>
      <c r="R50" s="57">
        <v>163800</v>
      </c>
      <c r="S50" s="56" t="s">
        <v>87</v>
      </c>
      <c r="T50" s="106">
        <f>J50+L50+N50+P50+R50</f>
        <v>627400</v>
      </c>
      <c r="U50" s="107" t="s">
        <v>28</v>
      </c>
      <c r="V50" s="60"/>
    </row>
    <row r="51" spans="1:22" s="86" customFormat="1" ht="17.100000000000001" customHeight="1">
      <c r="A51" s="81"/>
      <c r="B51" s="82"/>
      <c r="C51" s="82"/>
      <c r="D51" s="82"/>
      <c r="E51" s="82"/>
      <c r="F51" s="83"/>
      <c r="G51" s="83"/>
      <c r="H51" s="83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4"/>
      <c r="T51" s="84"/>
      <c r="U51" s="85"/>
      <c r="V51" s="67"/>
    </row>
    <row r="52" spans="1:22" s="49" customFormat="1" ht="39.950000000000003" customHeight="1">
      <c r="A52" s="114">
        <v>1</v>
      </c>
      <c r="B52" s="115" t="s">
        <v>45</v>
      </c>
      <c r="C52" s="116" t="s">
        <v>30</v>
      </c>
      <c r="D52" s="113">
        <v>19</v>
      </c>
      <c r="E52" s="113"/>
      <c r="F52" s="118" t="s">
        <v>128</v>
      </c>
      <c r="G52" s="117"/>
      <c r="H52" s="117"/>
      <c r="I52" s="118"/>
      <c r="J52" s="119">
        <f>SUM(J53:J55)</f>
        <v>1120700</v>
      </c>
      <c r="K52" s="117"/>
      <c r="L52" s="119">
        <f>SUM(L53:L55)</f>
        <v>1804300</v>
      </c>
      <c r="M52" s="117"/>
      <c r="N52" s="119">
        <f>SUM(N53:N55)</f>
        <v>1438900</v>
      </c>
      <c r="O52" s="117"/>
      <c r="P52" s="119">
        <f>SUM(P53:P55)</f>
        <v>1474500</v>
      </c>
      <c r="Q52" s="117"/>
      <c r="R52" s="119">
        <f>SUM(R53:R55)</f>
        <v>1511200</v>
      </c>
      <c r="S52" s="119"/>
      <c r="T52" s="119">
        <f>SUM(T53:T55)</f>
        <v>7349600</v>
      </c>
      <c r="U52" s="120"/>
      <c r="V52" s="48"/>
    </row>
    <row r="53" spans="1:22" s="61" customFormat="1" ht="80.099999999999994" customHeight="1">
      <c r="A53" s="78">
        <v>1</v>
      </c>
      <c r="B53" s="53" t="s">
        <v>45</v>
      </c>
      <c r="C53" s="110" t="s">
        <v>30</v>
      </c>
      <c r="D53" s="79">
        <v>19</v>
      </c>
      <c r="E53" s="53" t="s">
        <v>41</v>
      </c>
      <c r="F53" s="54" t="s">
        <v>129</v>
      </c>
      <c r="G53" s="57"/>
      <c r="H53" s="57" t="s">
        <v>130</v>
      </c>
      <c r="I53" s="57"/>
      <c r="J53" s="57"/>
      <c r="K53" s="57" t="s">
        <v>97</v>
      </c>
      <c r="L53" s="57">
        <v>550000</v>
      </c>
      <c r="M53" s="57" t="s">
        <v>97</v>
      </c>
      <c r="N53" s="57">
        <v>200000</v>
      </c>
      <c r="O53" s="57" t="s">
        <v>97</v>
      </c>
      <c r="P53" s="57">
        <v>200000</v>
      </c>
      <c r="Q53" s="57" t="s">
        <v>97</v>
      </c>
      <c r="R53" s="57">
        <v>200000</v>
      </c>
      <c r="S53" s="57" t="s">
        <v>131</v>
      </c>
      <c r="T53" s="106">
        <f>J53+L53+N53+P53+R53</f>
        <v>1150000</v>
      </c>
      <c r="U53" s="107" t="s">
        <v>28</v>
      </c>
      <c r="V53" s="60"/>
    </row>
    <row r="54" spans="1:22" s="61" customFormat="1" ht="80.099999999999994" customHeight="1">
      <c r="A54" s="78">
        <v>1</v>
      </c>
      <c r="B54" s="53" t="s">
        <v>45</v>
      </c>
      <c r="C54" s="110" t="s">
        <v>30</v>
      </c>
      <c r="D54" s="79">
        <v>19</v>
      </c>
      <c r="E54" s="53" t="s">
        <v>46</v>
      </c>
      <c r="F54" s="54" t="s">
        <v>132</v>
      </c>
      <c r="G54" s="57"/>
      <c r="H54" s="57" t="s">
        <v>133</v>
      </c>
      <c r="I54" s="57"/>
      <c r="J54" s="57"/>
      <c r="K54" s="57" t="s">
        <v>130</v>
      </c>
      <c r="L54" s="57">
        <v>100000</v>
      </c>
      <c r="M54" s="57" t="s">
        <v>97</v>
      </c>
      <c r="N54" s="57">
        <v>50000</v>
      </c>
      <c r="O54" s="57" t="s">
        <v>97</v>
      </c>
      <c r="P54" s="57">
        <v>50000</v>
      </c>
      <c r="Q54" s="57" t="s">
        <v>97</v>
      </c>
      <c r="R54" s="57">
        <v>50000</v>
      </c>
      <c r="S54" s="57" t="s">
        <v>131</v>
      </c>
      <c r="T54" s="106">
        <f>J54+L54+N54+P54+R54</f>
        <v>250000</v>
      </c>
      <c r="U54" s="107" t="s">
        <v>28</v>
      </c>
      <c r="V54" s="60"/>
    </row>
    <row r="55" spans="1:22" s="61" customFormat="1" ht="80.099999999999994" customHeight="1">
      <c r="A55" s="78">
        <v>1</v>
      </c>
      <c r="B55" s="53" t="s">
        <v>45</v>
      </c>
      <c r="C55" s="110" t="s">
        <v>30</v>
      </c>
      <c r="D55" s="79">
        <v>19</v>
      </c>
      <c r="E55" s="53" t="s">
        <v>73</v>
      </c>
      <c r="F55" s="54" t="s">
        <v>134</v>
      </c>
      <c r="G55" s="57"/>
      <c r="H55" s="57" t="s">
        <v>135</v>
      </c>
      <c r="I55" s="57" t="s">
        <v>135</v>
      </c>
      <c r="J55" s="57">
        <v>1120700</v>
      </c>
      <c r="K55" s="57" t="s">
        <v>135</v>
      </c>
      <c r="L55" s="57">
        <v>1154300</v>
      </c>
      <c r="M55" s="57" t="s">
        <v>135</v>
      </c>
      <c r="N55" s="57">
        <v>1188900</v>
      </c>
      <c r="O55" s="57" t="s">
        <v>135</v>
      </c>
      <c r="P55" s="57">
        <v>1224500</v>
      </c>
      <c r="Q55" s="57" t="s">
        <v>135</v>
      </c>
      <c r="R55" s="57">
        <v>1261200</v>
      </c>
      <c r="S55" s="57" t="s">
        <v>135</v>
      </c>
      <c r="T55" s="106">
        <f>J55+L55+N55+P55+R55</f>
        <v>5949600</v>
      </c>
      <c r="U55" s="107" t="s">
        <v>28</v>
      </c>
      <c r="V55" s="60"/>
    </row>
    <row r="56" spans="1:22" s="86" customFormat="1" ht="17.100000000000001" customHeight="1">
      <c r="A56" s="81"/>
      <c r="B56" s="82"/>
      <c r="C56" s="82"/>
      <c r="D56" s="82"/>
      <c r="E56" s="82"/>
      <c r="F56" s="83"/>
      <c r="G56" s="83"/>
      <c r="H56" s="83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4"/>
      <c r="T56" s="84"/>
      <c r="U56" s="85"/>
      <c r="V56" s="67"/>
    </row>
    <row r="57" spans="1:22" s="49" customFormat="1" ht="80.099999999999994" customHeight="1">
      <c r="A57" s="114">
        <v>1</v>
      </c>
      <c r="B57" s="115" t="s">
        <v>45</v>
      </c>
      <c r="C57" s="116" t="s">
        <v>30</v>
      </c>
      <c r="D57" s="113">
        <v>20</v>
      </c>
      <c r="E57" s="113"/>
      <c r="F57" s="118" t="s">
        <v>136</v>
      </c>
      <c r="G57" s="117"/>
      <c r="H57" s="117"/>
      <c r="I57" s="118"/>
      <c r="J57" s="119"/>
      <c r="K57" s="117"/>
      <c r="L57" s="119">
        <f>SUM(L58:L59)</f>
        <v>235000</v>
      </c>
      <c r="M57" s="117"/>
      <c r="N57" s="119">
        <f>SUM(N58:N59)</f>
        <v>235000</v>
      </c>
      <c r="O57" s="117"/>
      <c r="P57" s="119">
        <f>SUM(P58:P59)</f>
        <v>235000</v>
      </c>
      <c r="Q57" s="117"/>
      <c r="R57" s="119">
        <f>SUM(R58:R59)</f>
        <v>235000</v>
      </c>
      <c r="S57" s="119"/>
      <c r="T57" s="119">
        <f>SUM(T58:T59)</f>
        <v>940000</v>
      </c>
      <c r="U57" s="120"/>
      <c r="V57" s="48"/>
    </row>
    <row r="58" spans="1:22" s="61" customFormat="1" ht="80.099999999999994" customHeight="1">
      <c r="A58" s="78">
        <v>1</v>
      </c>
      <c r="B58" s="53" t="s">
        <v>45</v>
      </c>
      <c r="C58" s="110" t="s">
        <v>30</v>
      </c>
      <c r="D58" s="79">
        <v>20</v>
      </c>
      <c r="E58" s="53" t="s">
        <v>45</v>
      </c>
      <c r="F58" s="54" t="s">
        <v>137</v>
      </c>
      <c r="G58" s="57"/>
      <c r="H58" s="57" t="s">
        <v>138</v>
      </c>
      <c r="I58" s="57"/>
      <c r="J58" s="57"/>
      <c r="K58" s="57" t="s">
        <v>139</v>
      </c>
      <c r="L58" s="57">
        <v>85000</v>
      </c>
      <c r="M58" s="57" t="s">
        <v>139</v>
      </c>
      <c r="N58" s="57">
        <v>85000</v>
      </c>
      <c r="O58" s="57" t="s">
        <v>139</v>
      </c>
      <c r="P58" s="57">
        <v>85000</v>
      </c>
      <c r="Q58" s="57" t="s">
        <v>139</v>
      </c>
      <c r="R58" s="57">
        <v>85000</v>
      </c>
      <c r="S58" s="57" t="s">
        <v>140</v>
      </c>
      <c r="T58" s="106">
        <f>J58+L58+N58+P58+R58</f>
        <v>340000</v>
      </c>
      <c r="U58" s="107" t="s">
        <v>28</v>
      </c>
      <c r="V58" s="60"/>
    </row>
    <row r="59" spans="1:22" s="61" customFormat="1" ht="80.099999999999994" customHeight="1">
      <c r="A59" s="78">
        <v>1</v>
      </c>
      <c r="B59" s="53" t="s">
        <v>45</v>
      </c>
      <c r="C59" s="110" t="s">
        <v>30</v>
      </c>
      <c r="D59" s="79">
        <v>20</v>
      </c>
      <c r="E59" s="53" t="s">
        <v>59</v>
      </c>
      <c r="F59" s="54" t="s">
        <v>141</v>
      </c>
      <c r="G59" s="57"/>
      <c r="H59" s="57"/>
      <c r="I59" s="57"/>
      <c r="J59" s="57"/>
      <c r="K59" s="57" t="s">
        <v>142</v>
      </c>
      <c r="L59" s="57">
        <v>150000</v>
      </c>
      <c r="M59" s="57" t="s">
        <v>142</v>
      </c>
      <c r="N59" s="57">
        <v>150000</v>
      </c>
      <c r="O59" s="57" t="s">
        <v>142</v>
      </c>
      <c r="P59" s="57">
        <v>150000</v>
      </c>
      <c r="Q59" s="57" t="s">
        <v>142</v>
      </c>
      <c r="R59" s="57">
        <v>150000</v>
      </c>
      <c r="S59" s="57" t="s">
        <v>68</v>
      </c>
      <c r="T59" s="106">
        <f>J59+L59+N59+P59+R59</f>
        <v>600000</v>
      </c>
      <c r="U59" s="107" t="s">
        <v>28</v>
      </c>
      <c r="V59" s="60"/>
    </row>
    <row r="60" spans="1:22" s="86" customFormat="1" ht="17.100000000000001" customHeight="1">
      <c r="A60" s="81"/>
      <c r="B60" s="82"/>
      <c r="C60" s="82"/>
      <c r="D60" s="82"/>
      <c r="E60" s="82"/>
      <c r="F60" s="83"/>
      <c r="G60" s="83"/>
      <c r="H60" s="83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4"/>
      <c r="T60" s="84"/>
      <c r="U60" s="85"/>
      <c r="V60" s="67"/>
    </row>
    <row r="61" spans="1:22" s="49" customFormat="1" ht="60" customHeight="1">
      <c r="A61" s="75">
        <v>1</v>
      </c>
      <c r="B61" s="76" t="s">
        <v>45</v>
      </c>
      <c r="C61" s="95" t="s">
        <v>30</v>
      </c>
      <c r="D61" s="149">
        <v>21</v>
      </c>
      <c r="E61" s="149"/>
      <c r="F61" s="42" t="s">
        <v>143</v>
      </c>
      <c r="G61" s="44"/>
      <c r="H61" s="44"/>
      <c r="I61" s="42"/>
      <c r="J61" s="45">
        <f>SUM(J62:J67)</f>
        <v>146500</v>
      </c>
      <c r="K61" s="44"/>
      <c r="L61" s="45">
        <f>SUM(L62:L67)</f>
        <v>1370800</v>
      </c>
      <c r="M61" s="44"/>
      <c r="N61" s="45">
        <f>SUM(N62:N67)</f>
        <v>681900</v>
      </c>
      <c r="O61" s="44"/>
      <c r="P61" s="45">
        <f>SUM(P62:P67)</f>
        <v>393100</v>
      </c>
      <c r="Q61" s="44"/>
      <c r="R61" s="45">
        <f>SUM(R62:R67)</f>
        <v>404500</v>
      </c>
      <c r="S61" s="77"/>
      <c r="T61" s="45">
        <f>SUM(T62:T67)</f>
        <v>2996800</v>
      </c>
      <c r="U61" s="47"/>
      <c r="V61" s="48"/>
    </row>
    <row r="62" spans="1:22" s="61" customFormat="1" ht="80.099999999999994" customHeight="1">
      <c r="A62" s="102">
        <v>1</v>
      </c>
      <c r="B62" s="103" t="s">
        <v>45</v>
      </c>
      <c r="C62" s="104" t="s">
        <v>30</v>
      </c>
      <c r="D62" s="56">
        <v>21</v>
      </c>
      <c r="E62" s="103" t="s">
        <v>46</v>
      </c>
      <c r="F62" s="105" t="s">
        <v>144</v>
      </c>
      <c r="G62" s="79"/>
      <c r="H62" s="79"/>
      <c r="I62" s="54"/>
      <c r="J62" s="80"/>
      <c r="K62" s="79" t="s">
        <v>145</v>
      </c>
      <c r="L62" s="80">
        <v>15000</v>
      </c>
      <c r="M62" s="79" t="s">
        <v>145</v>
      </c>
      <c r="N62" s="80">
        <f>(L62*0.03)+L62</f>
        <v>15450</v>
      </c>
      <c r="O62" s="79" t="s">
        <v>145</v>
      </c>
      <c r="P62" s="80">
        <v>15900</v>
      </c>
      <c r="Q62" s="79" t="s">
        <v>145</v>
      </c>
      <c r="R62" s="80">
        <v>16300</v>
      </c>
      <c r="S62" s="79" t="s">
        <v>146</v>
      </c>
      <c r="T62" s="106">
        <f t="shared" ref="T62:T67" si="4">J62+L62+N62+P62+R62</f>
        <v>62650</v>
      </c>
      <c r="U62" s="107" t="s">
        <v>28</v>
      </c>
      <c r="V62" s="60"/>
    </row>
    <row r="63" spans="1:22" s="61" customFormat="1" ht="80.099999999999994" customHeight="1">
      <c r="A63" s="102">
        <v>1</v>
      </c>
      <c r="B63" s="103" t="s">
        <v>45</v>
      </c>
      <c r="C63" s="104" t="s">
        <v>30</v>
      </c>
      <c r="D63" s="56">
        <v>21</v>
      </c>
      <c r="E63" s="103" t="s">
        <v>73</v>
      </c>
      <c r="F63" s="105" t="s">
        <v>147</v>
      </c>
      <c r="G63" s="79"/>
      <c r="H63" s="79" t="s">
        <v>148</v>
      </c>
      <c r="I63" s="54"/>
      <c r="J63" s="80"/>
      <c r="K63" s="79" t="s">
        <v>149</v>
      </c>
      <c r="L63" s="80">
        <v>80000</v>
      </c>
      <c r="M63" s="79" t="s">
        <v>149</v>
      </c>
      <c r="N63" s="80">
        <f>(L63*0.03)+L63</f>
        <v>82400</v>
      </c>
      <c r="O63" s="79" t="s">
        <v>149</v>
      </c>
      <c r="P63" s="80">
        <v>84800</v>
      </c>
      <c r="Q63" s="79" t="s">
        <v>149</v>
      </c>
      <c r="R63" s="80">
        <v>87300</v>
      </c>
      <c r="S63" s="79" t="s">
        <v>150</v>
      </c>
      <c r="T63" s="106">
        <f t="shared" si="4"/>
        <v>334500</v>
      </c>
      <c r="U63" s="107" t="s">
        <v>28</v>
      </c>
      <c r="V63" s="60"/>
    </row>
    <row r="64" spans="1:22" s="61" customFormat="1" ht="80.099999999999994" customHeight="1">
      <c r="A64" s="102">
        <v>1</v>
      </c>
      <c r="B64" s="103" t="s">
        <v>45</v>
      </c>
      <c r="C64" s="104" t="s">
        <v>30</v>
      </c>
      <c r="D64" s="56">
        <v>21</v>
      </c>
      <c r="E64" s="103" t="s">
        <v>55</v>
      </c>
      <c r="F64" s="105" t="s">
        <v>151</v>
      </c>
      <c r="G64" s="79"/>
      <c r="H64" s="79"/>
      <c r="I64" s="54"/>
      <c r="J64" s="80"/>
      <c r="K64" s="79" t="s">
        <v>152</v>
      </c>
      <c r="L64" s="80">
        <v>50000</v>
      </c>
      <c r="M64" s="79" t="s">
        <v>152</v>
      </c>
      <c r="N64" s="80">
        <f>(L64*0.03)+L64</f>
        <v>51500</v>
      </c>
      <c r="O64" s="79" t="s">
        <v>152</v>
      </c>
      <c r="P64" s="80">
        <v>53000</v>
      </c>
      <c r="Q64" s="79" t="s">
        <v>152</v>
      </c>
      <c r="R64" s="80">
        <v>54500</v>
      </c>
      <c r="S64" s="79" t="s">
        <v>153</v>
      </c>
      <c r="T64" s="106">
        <f t="shared" si="4"/>
        <v>209000</v>
      </c>
      <c r="U64" s="107" t="s">
        <v>28</v>
      </c>
      <c r="V64" s="60"/>
    </row>
    <row r="65" spans="1:22" s="61" customFormat="1" ht="80.099999999999994" customHeight="1">
      <c r="A65" s="102">
        <v>1</v>
      </c>
      <c r="B65" s="103" t="s">
        <v>45</v>
      </c>
      <c r="C65" s="104" t="s">
        <v>30</v>
      </c>
      <c r="D65" s="56">
        <v>21</v>
      </c>
      <c r="E65" s="103" t="s">
        <v>45</v>
      </c>
      <c r="F65" s="105" t="s">
        <v>154</v>
      </c>
      <c r="G65" s="79"/>
      <c r="H65" s="79"/>
      <c r="I65" s="79"/>
      <c r="J65" s="80"/>
      <c r="K65" s="79" t="s">
        <v>97</v>
      </c>
      <c r="L65" s="80">
        <v>1000000</v>
      </c>
      <c r="M65" s="79" t="s">
        <v>97</v>
      </c>
      <c r="N65" s="80">
        <v>300000</v>
      </c>
      <c r="O65" s="79"/>
      <c r="P65" s="80"/>
      <c r="Q65" s="79"/>
      <c r="R65" s="80"/>
      <c r="S65" s="79" t="s">
        <v>130</v>
      </c>
      <c r="T65" s="106">
        <f t="shared" si="4"/>
        <v>1300000</v>
      </c>
      <c r="U65" s="107" t="s">
        <v>28</v>
      </c>
      <c r="V65" s="60"/>
    </row>
    <row r="66" spans="1:22" s="61" customFormat="1" ht="140.1" customHeight="1">
      <c r="A66" s="102">
        <v>1</v>
      </c>
      <c r="B66" s="103" t="s">
        <v>45</v>
      </c>
      <c r="C66" s="104" t="s">
        <v>30</v>
      </c>
      <c r="D66" s="56">
        <v>21</v>
      </c>
      <c r="E66" s="103" t="s">
        <v>59</v>
      </c>
      <c r="F66" s="105" t="s">
        <v>155</v>
      </c>
      <c r="G66" s="79"/>
      <c r="H66" s="79" t="s">
        <v>156</v>
      </c>
      <c r="I66" s="79" t="s">
        <v>157</v>
      </c>
      <c r="J66" s="80">
        <v>146500</v>
      </c>
      <c r="K66" s="79" t="s">
        <v>157</v>
      </c>
      <c r="L66" s="80">
        <v>150800</v>
      </c>
      <c r="M66" s="79" t="s">
        <v>157</v>
      </c>
      <c r="N66" s="80">
        <v>155300</v>
      </c>
      <c r="O66" s="79" t="s">
        <v>157</v>
      </c>
      <c r="P66" s="80">
        <v>159900</v>
      </c>
      <c r="Q66" s="79" t="s">
        <v>157</v>
      </c>
      <c r="R66" s="80">
        <v>164600</v>
      </c>
      <c r="S66" s="79" t="s">
        <v>158</v>
      </c>
      <c r="T66" s="106">
        <f t="shared" si="4"/>
        <v>777100</v>
      </c>
      <c r="U66" s="107" t="s">
        <v>28</v>
      </c>
      <c r="V66" s="60"/>
    </row>
    <row r="67" spans="1:22" s="61" customFormat="1" ht="80.099999999999994" customHeight="1">
      <c r="A67" s="102">
        <v>1</v>
      </c>
      <c r="B67" s="103" t="s">
        <v>45</v>
      </c>
      <c r="C67" s="104" t="s">
        <v>30</v>
      </c>
      <c r="D67" s="56">
        <v>21</v>
      </c>
      <c r="E67" s="103" t="s">
        <v>125</v>
      </c>
      <c r="F67" s="105" t="s">
        <v>159</v>
      </c>
      <c r="G67" s="79"/>
      <c r="H67" s="79"/>
      <c r="I67" s="79"/>
      <c r="J67" s="80"/>
      <c r="K67" s="79" t="s">
        <v>37</v>
      </c>
      <c r="L67" s="80">
        <v>75000</v>
      </c>
      <c r="M67" s="79" t="s">
        <v>37</v>
      </c>
      <c r="N67" s="80">
        <f>(L67*0.03)+L67</f>
        <v>77250</v>
      </c>
      <c r="O67" s="79" t="s">
        <v>37</v>
      </c>
      <c r="P67" s="80">
        <v>79500</v>
      </c>
      <c r="Q67" s="79" t="s">
        <v>37</v>
      </c>
      <c r="R67" s="80">
        <v>81800</v>
      </c>
      <c r="S67" s="79" t="s">
        <v>160</v>
      </c>
      <c r="T67" s="106">
        <f t="shared" si="4"/>
        <v>313550</v>
      </c>
      <c r="U67" s="107" t="s">
        <v>28</v>
      </c>
      <c r="V67" s="60"/>
    </row>
    <row r="68" spans="1:22" s="86" customFormat="1" ht="17.100000000000001" customHeight="1">
      <c r="A68" s="81"/>
      <c r="B68" s="82"/>
      <c r="C68" s="82"/>
      <c r="D68" s="82"/>
      <c r="E68" s="82"/>
      <c r="F68" s="83"/>
      <c r="G68" s="83"/>
      <c r="H68" s="83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4"/>
      <c r="T68" s="84"/>
      <c r="U68" s="85"/>
      <c r="V68" s="67"/>
    </row>
    <row r="69" spans="1:22" s="49" customFormat="1" ht="60" customHeight="1">
      <c r="A69" s="75">
        <v>1</v>
      </c>
      <c r="B69" s="76" t="s">
        <v>45</v>
      </c>
      <c r="C69" s="95" t="s">
        <v>30</v>
      </c>
      <c r="D69" s="149">
        <v>22</v>
      </c>
      <c r="E69" s="149"/>
      <c r="F69" s="42" t="s">
        <v>161</v>
      </c>
      <c r="G69" s="44"/>
      <c r="H69" s="44"/>
      <c r="I69" s="44"/>
      <c r="J69" s="45">
        <f>SUM(J70:J71)</f>
        <v>1014300</v>
      </c>
      <c r="K69" s="44"/>
      <c r="L69" s="45">
        <f>SUM(L70:L71)</f>
        <v>1044200</v>
      </c>
      <c r="M69" s="44"/>
      <c r="N69" s="45">
        <f>SUM(N70:N71)</f>
        <v>1075500</v>
      </c>
      <c r="O69" s="44"/>
      <c r="P69" s="45">
        <f>SUM(P70:P71)</f>
        <v>1107700</v>
      </c>
      <c r="Q69" s="44"/>
      <c r="R69" s="45">
        <f>SUM(R70:R71)</f>
        <v>1140900</v>
      </c>
      <c r="S69" s="77"/>
      <c r="T69" s="45">
        <f>SUM(T70:T71)</f>
        <v>5382600</v>
      </c>
      <c r="U69" s="47"/>
      <c r="V69" s="48"/>
    </row>
    <row r="70" spans="1:22" s="61" customFormat="1" ht="80.099999999999994" customHeight="1">
      <c r="A70" s="78">
        <v>1</v>
      </c>
      <c r="B70" s="53" t="s">
        <v>45</v>
      </c>
      <c r="C70" s="110" t="s">
        <v>30</v>
      </c>
      <c r="D70" s="79">
        <v>22</v>
      </c>
      <c r="E70" s="53" t="s">
        <v>41</v>
      </c>
      <c r="F70" s="54" t="s">
        <v>162</v>
      </c>
      <c r="G70" s="79"/>
      <c r="H70" s="79"/>
      <c r="I70" s="79" t="s">
        <v>163</v>
      </c>
      <c r="J70" s="80">
        <v>557900</v>
      </c>
      <c r="K70" s="79" t="s">
        <v>163</v>
      </c>
      <c r="L70" s="80">
        <v>574600</v>
      </c>
      <c r="M70" s="79" t="s">
        <v>163</v>
      </c>
      <c r="N70" s="80">
        <v>591800</v>
      </c>
      <c r="O70" s="79" t="s">
        <v>163</v>
      </c>
      <c r="P70" s="80">
        <v>609500</v>
      </c>
      <c r="Q70" s="79" t="s">
        <v>163</v>
      </c>
      <c r="R70" s="80">
        <v>627700</v>
      </c>
      <c r="S70" s="79" t="s">
        <v>164</v>
      </c>
      <c r="T70" s="106">
        <f>J70+L70+N70+P70+R70</f>
        <v>2961500</v>
      </c>
      <c r="U70" s="107" t="s">
        <v>28</v>
      </c>
      <c r="V70" s="60"/>
    </row>
    <row r="71" spans="1:22" s="61" customFormat="1" ht="80.099999999999994" customHeight="1">
      <c r="A71" s="78">
        <v>1</v>
      </c>
      <c r="B71" s="53" t="s">
        <v>45</v>
      </c>
      <c r="C71" s="110" t="s">
        <v>30</v>
      </c>
      <c r="D71" s="79">
        <v>22</v>
      </c>
      <c r="E71" s="53" t="s">
        <v>46</v>
      </c>
      <c r="F71" s="54" t="s">
        <v>165</v>
      </c>
      <c r="G71" s="79"/>
      <c r="H71" s="79" t="s">
        <v>166</v>
      </c>
      <c r="I71" s="79" t="s">
        <v>167</v>
      </c>
      <c r="J71" s="80">
        <v>456400</v>
      </c>
      <c r="K71" s="79" t="s">
        <v>168</v>
      </c>
      <c r="L71" s="80">
        <v>469600</v>
      </c>
      <c r="M71" s="79" t="s">
        <v>169</v>
      </c>
      <c r="N71" s="80">
        <v>483700</v>
      </c>
      <c r="O71" s="79" t="s">
        <v>170</v>
      </c>
      <c r="P71" s="80">
        <v>498200</v>
      </c>
      <c r="Q71" s="79" t="s">
        <v>171</v>
      </c>
      <c r="R71" s="80">
        <v>513200</v>
      </c>
      <c r="S71" s="121" t="s">
        <v>172</v>
      </c>
      <c r="T71" s="106">
        <f>J71+L71+N71+P71+R71</f>
        <v>2421100</v>
      </c>
      <c r="U71" s="107" t="s">
        <v>28</v>
      </c>
      <c r="V71" s="60"/>
    </row>
    <row r="72" spans="1:22" s="86" customFormat="1" ht="16.5" customHeight="1">
      <c r="A72" s="81"/>
      <c r="B72" s="82"/>
      <c r="C72" s="82"/>
      <c r="D72" s="82"/>
      <c r="E72" s="82"/>
      <c r="F72" s="83"/>
      <c r="G72" s="83"/>
      <c r="H72" s="83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4"/>
      <c r="T72" s="84"/>
      <c r="U72" s="85"/>
      <c r="V72" s="67"/>
    </row>
    <row r="73" spans="1:22" s="28" customFormat="1" ht="39.950000000000003" customHeight="1">
      <c r="A73" s="20">
        <v>2</v>
      </c>
      <c r="B73" s="21"/>
      <c r="C73" s="21"/>
      <c r="D73" s="146"/>
      <c r="E73" s="146"/>
      <c r="F73" s="22" t="s">
        <v>173</v>
      </c>
      <c r="G73" s="23"/>
      <c r="H73" s="23"/>
      <c r="I73" s="23"/>
      <c r="J73" s="24">
        <f>J74</f>
        <v>1307100</v>
      </c>
      <c r="K73" s="23"/>
      <c r="L73" s="24">
        <f>L74</f>
        <v>2547400</v>
      </c>
      <c r="M73" s="23"/>
      <c r="N73" s="24">
        <f>N74</f>
        <v>2632500</v>
      </c>
      <c r="O73" s="23"/>
      <c r="P73" s="24">
        <f>P74</f>
        <v>2721150</v>
      </c>
      <c r="Q73" s="23"/>
      <c r="R73" s="24">
        <f>R74</f>
        <v>2813600</v>
      </c>
      <c r="S73" s="25"/>
      <c r="T73" s="24">
        <f>T74</f>
        <v>12021750</v>
      </c>
      <c r="U73" s="26"/>
      <c r="V73" s="27"/>
    </row>
    <row r="74" spans="1:22" s="74" customFormat="1" ht="39.950000000000003" customHeight="1">
      <c r="A74" s="29">
        <v>2</v>
      </c>
      <c r="B74" s="30" t="s">
        <v>46</v>
      </c>
      <c r="C74" s="31"/>
      <c r="D74" s="147"/>
      <c r="E74" s="147"/>
      <c r="F74" s="32" t="s">
        <v>174</v>
      </c>
      <c r="G74" s="32"/>
      <c r="H74" s="32"/>
      <c r="I74" s="32"/>
      <c r="J74" s="70">
        <f>J75+J79+J84+J92</f>
        <v>1307100</v>
      </c>
      <c r="K74" s="32"/>
      <c r="L74" s="70">
        <f>L75+L79+L84+L92</f>
        <v>2547400</v>
      </c>
      <c r="M74" s="32"/>
      <c r="N74" s="70">
        <f>N75+N79+N84+N92</f>
        <v>2632500</v>
      </c>
      <c r="O74" s="32"/>
      <c r="P74" s="70">
        <f>P75+P79+P84+P92</f>
        <v>2721150</v>
      </c>
      <c r="Q74" s="32"/>
      <c r="R74" s="70">
        <f>R75+R79+R84+R92</f>
        <v>2813600</v>
      </c>
      <c r="S74" s="71"/>
      <c r="T74" s="70">
        <f>T75+T79+T84+T92</f>
        <v>12021750</v>
      </c>
      <c r="U74" s="72"/>
      <c r="V74" s="73"/>
    </row>
    <row r="75" spans="1:22" s="49" customFormat="1" ht="80.099999999999994" customHeight="1">
      <c r="A75" s="75">
        <v>2</v>
      </c>
      <c r="B75" s="76" t="s">
        <v>46</v>
      </c>
      <c r="C75" s="95" t="s">
        <v>30</v>
      </c>
      <c r="D75" s="149">
        <v>15</v>
      </c>
      <c r="E75" s="149"/>
      <c r="F75" s="42" t="s">
        <v>175</v>
      </c>
      <c r="G75" s="44"/>
      <c r="H75" s="44"/>
      <c r="I75" s="42"/>
      <c r="J75" s="97">
        <f>SUM(J76:J77)</f>
        <v>150600</v>
      </c>
      <c r="K75" s="44"/>
      <c r="L75" s="97">
        <f>SUM(L76:L77)</f>
        <v>305100</v>
      </c>
      <c r="M75" s="44"/>
      <c r="N75" s="97">
        <f>SUM(N76:N77)</f>
        <v>314200</v>
      </c>
      <c r="O75" s="44"/>
      <c r="P75" s="97">
        <f>SUM(P76:P77)</f>
        <v>323500</v>
      </c>
      <c r="Q75" s="44"/>
      <c r="R75" s="97">
        <f>SUM(R76:R77)</f>
        <v>333100</v>
      </c>
      <c r="S75" s="77"/>
      <c r="T75" s="97">
        <f>SUM(T76:T77)</f>
        <v>1426500</v>
      </c>
      <c r="U75" s="47"/>
      <c r="V75" s="48"/>
    </row>
    <row r="76" spans="1:22" s="61" customFormat="1" ht="80.099999999999994" customHeight="1">
      <c r="A76" s="78">
        <v>2</v>
      </c>
      <c r="B76" s="53" t="s">
        <v>46</v>
      </c>
      <c r="C76" s="110" t="s">
        <v>30</v>
      </c>
      <c r="D76" s="79">
        <v>15</v>
      </c>
      <c r="E76" s="53" t="s">
        <v>55</v>
      </c>
      <c r="F76" s="54" t="s">
        <v>176</v>
      </c>
      <c r="G76" s="56"/>
      <c r="H76" s="56" t="s">
        <v>177</v>
      </c>
      <c r="I76" s="105"/>
      <c r="J76" s="57"/>
      <c r="K76" s="56" t="s">
        <v>178</v>
      </c>
      <c r="L76" s="57">
        <v>150000</v>
      </c>
      <c r="M76" s="56" t="s">
        <v>178</v>
      </c>
      <c r="N76" s="57">
        <f>(L76*0.03)+L76</f>
        <v>154500</v>
      </c>
      <c r="O76" s="56" t="s">
        <v>178</v>
      </c>
      <c r="P76" s="57">
        <v>159100</v>
      </c>
      <c r="Q76" s="56" t="s">
        <v>178</v>
      </c>
      <c r="R76" s="57">
        <v>163800</v>
      </c>
      <c r="S76" s="56" t="s">
        <v>179</v>
      </c>
      <c r="T76" s="122">
        <f>R76+P76+N76+L76+J76</f>
        <v>627400</v>
      </c>
      <c r="U76" s="107" t="s">
        <v>28</v>
      </c>
      <c r="V76" s="60"/>
    </row>
    <row r="77" spans="1:22" s="61" customFormat="1" ht="80.099999999999994" customHeight="1">
      <c r="A77" s="78">
        <v>2</v>
      </c>
      <c r="B77" s="53" t="s">
        <v>46</v>
      </c>
      <c r="C77" s="110" t="s">
        <v>30</v>
      </c>
      <c r="D77" s="79">
        <v>15</v>
      </c>
      <c r="E77" s="53" t="s">
        <v>45</v>
      </c>
      <c r="F77" s="54" t="s">
        <v>180</v>
      </c>
      <c r="G77" s="56"/>
      <c r="H77" s="56"/>
      <c r="I77" s="56" t="s">
        <v>37</v>
      </c>
      <c r="J77" s="57">
        <v>150600</v>
      </c>
      <c r="K77" s="56" t="s">
        <v>37</v>
      </c>
      <c r="L77" s="57">
        <v>155100</v>
      </c>
      <c r="M77" s="56" t="s">
        <v>37</v>
      </c>
      <c r="N77" s="57">
        <v>159700</v>
      </c>
      <c r="O77" s="56" t="s">
        <v>37</v>
      </c>
      <c r="P77" s="57">
        <v>164400</v>
      </c>
      <c r="Q77" s="56" t="s">
        <v>37</v>
      </c>
      <c r="R77" s="57">
        <v>169300</v>
      </c>
      <c r="S77" s="56" t="s">
        <v>160</v>
      </c>
      <c r="T77" s="122">
        <f>R77+P77+N77+L77+J77</f>
        <v>799100</v>
      </c>
      <c r="U77" s="107" t="s">
        <v>28</v>
      </c>
      <c r="V77" s="60"/>
    </row>
    <row r="78" spans="1:22" s="86" customFormat="1" ht="15.6" customHeight="1">
      <c r="A78" s="81"/>
      <c r="B78" s="82"/>
      <c r="C78" s="82"/>
      <c r="D78" s="82"/>
      <c r="E78" s="82"/>
      <c r="F78" s="83"/>
      <c r="G78" s="83"/>
      <c r="H78" s="83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4"/>
      <c r="T78" s="84"/>
      <c r="U78" s="85"/>
      <c r="V78" s="67"/>
    </row>
    <row r="79" spans="1:22" s="49" customFormat="1" ht="80.099999999999994" customHeight="1">
      <c r="A79" s="114">
        <v>2</v>
      </c>
      <c r="B79" s="115" t="s">
        <v>46</v>
      </c>
      <c r="C79" s="116" t="s">
        <v>30</v>
      </c>
      <c r="D79" s="113">
        <v>16</v>
      </c>
      <c r="E79" s="113"/>
      <c r="F79" s="118" t="s">
        <v>181</v>
      </c>
      <c r="G79" s="117"/>
      <c r="H79" s="117"/>
      <c r="I79" s="118"/>
      <c r="J79" s="123">
        <f>SUM(J80:J82)</f>
        <v>389100</v>
      </c>
      <c r="K79" s="117"/>
      <c r="L79" s="123">
        <f>SUM(L80:L82)</f>
        <v>400600</v>
      </c>
      <c r="M79" s="117"/>
      <c r="N79" s="123">
        <f>SUM(N80:N82)</f>
        <v>412500</v>
      </c>
      <c r="O79" s="117"/>
      <c r="P79" s="123">
        <f>SUM(P80:P82)</f>
        <v>424800</v>
      </c>
      <c r="Q79" s="117"/>
      <c r="R79" s="123">
        <f>SUM(R80:R82)</f>
        <v>437400</v>
      </c>
      <c r="S79" s="119"/>
      <c r="T79" s="123">
        <f>SUM(T80:T82)</f>
        <v>2064400</v>
      </c>
      <c r="U79" s="120"/>
      <c r="V79" s="48"/>
    </row>
    <row r="80" spans="1:22" s="61" customFormat="1" ht="80.099999999999994" customHeight="1">
      <c r="A80" s="102">
        <v>2</v>
      </c>
      <c r="B80" s="103" t="s">
        <v>46</v>
      </c>
      <c r="C80" s="104" t="s">
        <v>30</v>
      </c>
      <c r="D80" s="56">
        <v>16</v>
      </c>
      <c r="E80" s="103" t="s">
        <v>41</v>
      </c>
      <c r="F80" s="105" t="s">
        <v>182</v>
      </c>
      <c r="G80" s="56"/>
      <c r="H80" s="56" t="s">
        <v>183</v>
      </c>
      <c r="I80" s="56" t="s">
        <v>184</v>
      </c>
      <c r="J80" s="57">
        <v>41600</v>
      </c>
      <c r="K80" s="56" t="s">
        <v>184</v>
      </c>
      <c r="L80" s="57">
        <v>42800</v>
      </c>
      <c r="M80" s="56" t="s">
        <v>184</v>
      </c>
      <c r="N80" s="57">
        <v>44000</v>
      </c>
      <c r="O80" s="56" t="s">
        <v>184</v>
      </c>
      <c r="P80" s="57">
        <v>45300</v>
      </c>
      <c r="Q80" s="56" t="s">
        <v>184</v>
      </c>
      <c r="R80" s="57">
        <v>46600</v>
      </c>
      <c r="S80" s="56" t="s">
        <v>185</v>
      </c>
      <c r="T80" s="122">
        <f>R80+P80+N80+L80+J80</f>
        <v>220300</v>
      </c>
      <c r="U80" s="107" t="s">
        <v>28</v>
      </c>
      <c r="V80" s="60"/>
    </row>
    <row r="81" spans="1:22" s="61" customFormat="1" ht="80.099999999999994" customHeight="1">
      <c r="A81" s="78">
        <v>2</v>
      </c>
      <c r="B81" s="53" t="s">
        <v>46</v>
      </c>
      <c r="C81" s="110" t="s">
        <v>30</v>
      </c>
      <c r="D81" s="79">
        <v>16</v>
      </c>
      <c r="E81" s="53" t="s">
        <v>46</v>
      </c>
      <c r="F81" s="54" t="s">
        <v>186</v>
      </c>
      <c r="G81" s="56"/>
      <c r="H81" s="56" t="s">
        <v>187</v>
      </c>
      <c r="I81" s="56" t="s">
        <v>188</v>
      </c>
      <c r="J81" s="57">
        <v>114200</v>
      </c>
      <c r="K81" s="56" t="s">
        <v>189</v>
      </c>
      <c r="L81" s="57">
        <v>117600</v>
      </c>
      <c r="M81" s="56" t="s">
        <v>190</v>
      </c>
      <c r="N81" s="57">
        <v>121100</v>
      </c>
      <c r="O81" s="56" t="s">
        <v>191</v>
      </c>
      <c r="P81" s="57">
        <v>124700</v>
      </c>
      <c r="Q81" s="56" t="s">
        <v>192</v>
      </c>
      <c r="R81" s="57">
        <v>128400</v>
      </c>
      <c r="S81" s="124" t="s">
        <v>193</v>
      </c>
      <c r="T81" s="122">
        <f>R81+P81+N81+L81+J81</f>
        <v>606000</v>
      </c>
      <c r="U81" s="107" t="s">
        <v>28</v>
      </c>
      <c r="V81" s="60"/>
    </row>
    <row r="82" spans="1:22" s="61" customFormat="1" ht="80.099999999999994" customHeight="1">
      <c r="A82" s="78">
        <v>2</v>
      </c>
      <c r="B82" s="53" t="s">
        <v>46</v>
      </c>
      <c r="C82" s="110" t="s">
        <v>30</v>
      </c>
      <c r="D82" s="79">
        <v>16</v>
      </c>
      <c r="E82" s="53" t="s">
        <v>45</v>
      </c>
      <c r="F82" s="54" t="s">
        <v>194</v>
      </c>
      <c r="G82" s="56"/>
      <c r="H82" s="56"/>
      <c r="I82" s="56" t="s">
        <v>157</v>
      </c>
      <c r="J82" s="57">
        <v>233300</v>
      </c>
      <c r="K82" s="56" t="s">
        <v>157</v>
      </c>
      <c r="L82" s="57">
        <v>240200</v>
      </c>
      <c r="M82" s="56" t="s">
        <v>157</v>
      </c>
      <c r="N82" s="57">
        <v>247400</v>
      </c>
      <c r="O82" s="56" t="s">
        <v>157</v>
      </c>
      <c r="P82" s="57">
        <v>254800</v>
      </c>
      <c r="Q82" s="56" t="s">
        <v>157</v>
      </c>
      <c r="R82" s="57">
        <v>262400</v>
      </c>
      <c r="S82" s="56" t="s">
        <v>158</v>
      </c>
      <c r="T82" s="122">
        <f>R82+P82+N82+L82+J82</f>
        <v>1238100</v>
      </c>
      <c r="U82" s="107" t="s">
        <v>28</v>
      </c>
      <c r="V82" s="60"/>
    </row>
    <row r="83" spans="1:22" s="86" customFormat="1" ht="15.6" customHeight="1">
      <c r="A83" s="81"/>
      <c r="B83" s="82"/>
      <c r="C83" s="82"/>
      <c r="D83" s="82"/>
      <c r="E83" s="82"/>
      <c r="F83" s="83"/>
      <c r="G83" s="83"/>
      <c r="H83" s="83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4"/>
      <c r="T83" s="84"/>
      <c r="U83" s="85"/>
      <c r="V83" s="67"/>
    </row>
    <row r="84" spans="1:22" s="49" customFormat="1" ht="60" customHeight="1">
      <c r="A84" s="75">
        <v>2</v>
      </c>
      <c r="B84" s="76" t="s">
        <v>46</v>
      </c>
      <c r="C84" s="95" t="s">
        <v>30</v>
      </c>
      <c r="D84" s="149">
        <v>17</v>
      </c>
      <c r="E84" s="149"/>
      <c r="F84" s="42" t="s">
        <v>195</v>
      </c>
      <c r="G84" s="44"/>
      <c r="H84" s="44"/>
      <c r="I84" s="44"/>
      <c r="J84" s="45">
        <f>SUM(J85:J90)</f>
        <v>617400</v>
      </c>
      <c r="K84" s="44"/>
      <c r="L84" s="45">
        <f>SUM(L85:L90)</f>
        <v>1291700</v>
      </c>
      <c r="M84" s="44"/>
      <c r="N84" s="45">
        <f>SUM(N85:N90)</f>
        <v>1327300</v>
      </c>
      <c r="O84" s="44"/>
      <c r="P84" s="45">
        <f>SUM(P85:P90)</f>
        <v>1363900</v>
      </c>
      <c r="Q84" s="44"/>
      <c r="R84" s="45">
        <f>SUM(R85:R90)</f>
        <v>1401500</v>
      </c>
      <c r="S84" s="77"/>
      <c r="T84" s="45">
        <f>SUM(T85:T90)</f>
        <v>6001800</v>
      </c>
      <c r="U84" s="47"/>
      <c r="V84" s="48"/>
    </row>
    <row r="85" spans="1:22" s="61" customFormat="1" ht="80.099999999999994" customHeight="1">
      <c r="A85" s="78">
        <v>2</v>
      </c>
      <c r="B85" s="53" t="s">
        <v>46</v>
      </c>
      <c r="C85" s="110" t="s">
        <v>30</v>
      </c>
      <c r="D85" s="79">
        <v>17</v>
      </c>
      <c r="E85" s="53">
        <v>10</v>
      </c>
      <c r="F85" s="54" t="s">
        <v>196</v>
      </c>
      <c r="G85" s="79"/>
      <c r="H85" s="79"/>
      <c r="I85" s="79" t="s">
        <v>197</v>
      </c>
      <c r="J85" s="80">
        <v>520200</v>
      </c>
      <c r="K85" s="79" t="s">
        <v>197</v>
      </c>
      <c r="L85" s="80">
        <v>535800</v>
      </c>
      <c r="M85" s="79" t="s">
        <v>197</v>
      </c>
      <c r="N85" s="80">
        <v>551800</v>
      </c>
      <c r="O85" s="79" t="s">
        <v>197</v>
      </c>
      <c r="P85" s="80">
        <v>568300</v>
      </c>
      <c r="Q85" s="79" t="s">
        <v>197</v>
      </c>
      <c r="R85" s="80">
        <v>585300</v>
      </c>
      <c r="S85" s="79" t="s">
        <v>198</v>
      </c>
      <c r="T85" s="122">
        <f t="shared" ref="T85:T90" si="5">R85+P85+N85+L85+J85</f>
        <v>2761400</v>
      </c>
      <c r="U85" s="107" t="s">
        <v>28</v>
      </c>
      <c r="V85" s="60"/>
    </row>
    <row r="86" spans="1:22" s="61" customFormat="1" ht="80.099999999999994" customHeight="1">
      <c r="A86" s="78">
        <v>2</v>
      </c>
      <c r="B86" s="53" t="s">
        <v>46</v>
      </c>
      <c r="C86" s="110" t="s">
        <v>30</v>
      </c>
      <c r="D86" s="79">
        <v>17</v>
      </c>
      <c r="E86" s="53">
        <v>11</v>
      </c>
      <c r="F86" s="54" t="s">
        <v>199</v>
      </c>
      <c r="G86" s="79"/>
      <c r="H86" s="79" t="s">
        <v>160</v>
      </c>
      <c r="I86" s="79"/>
      <c r="J86" s="80"/>
      <c r="K86" s="79" t="s">
        <v>37</v>
      </c>
      <c r="L86" s="80">
        <v>105800</v>
      </c>
      <c r="M86" s="79" t="s">
        <v>37</v>
      </c>
      <c r="N86" s="80">
        <v>108900</v>
      </c>
      <c r="O86" s="79" t="s">
        <v>37</v>
      </c>
      <c r="P86" s="80">
        <v>112100</v>
      </c>
      <c r="Q86" s="79" t="s">
        <v>37</v>
      </c>
      <c r="R86" s="80">
        <v>115400</v>
      </c>
      <c r="S86" s="79" t="s">
        <v>200</v>
      </c>
      <c r="T86" s="122">
        <f t="shared" si="5"/>
        <v>442200</v>
      </c>
      <c r="U86" s="107" t="s">
        <v>28</v>
      </c>
      <c r="V86" s="60"/>
    </row>
    <row r="87" spans="1:22" s="61" customFormat="1" ht="80.099999999999994" customHeight="1">
      <c r="A87" s="78">
        <v>2</v>
      </c>
      <c r="B87" s="53" t="s">
        <v>46</v>
      </c>
      <c r="C87" s="110" t="s">
        <v>30</v>
      </c>
      <c r="D87" s="79">
        <v>17</v>
      </c>
      <c r="E87" s="53">
        <v>12</v>
      </c>
      <c r="F87" s="54" t="s">
        <v>201</v>
      </c>
      <c r="G87" s="79"/>
      <c r="H87" s="79" t="s">
        <v>68</v>
      </c>
      <c r="I87" s="79" t="s">
        <v>142</v>
      </c>
      <c r="J87" s="80">
        <v>97200</v>
      </c>
      <c r="K87" s="79" t="s">
        <v>202</v>
      </c>
      <c r="L87" s="80">
        <v>100100</v>
      </c>
      <c r="M87" s="79" t="s">
        <v>202</v>
      </c>
      <c r="N87" s="80">
        <v>103100</v>
      </c>
      <c r="O87" s="79" t="s">
        <v>202</v>
      </c>
      <c r="P87" s="80">
        <v>106100</v>
      </c>
      <c r="Q87" s="79" t="s">
        <v>202</v>
      </c>
      <c r="R87" s="80">
        <v>109200</v>
      </c>
      <c r="S87" s="79" t="s">
        <v>68</v>
      </c>
      <c r="T87" s="122">
        <f t="shared" si="5"/>
        <v>515700</v>
      </c>
      <c r="U87" s="107" t="s">
        <v>28</v>
      </c>
      <c r="V87" s="60"/>
    </row>
    <row r="88" spans="1:22" s="61" customFormat="1" ht="80.099999999999994" customHeight="1">
      <c r="A88" s="78">
        <v>2</v>
      </c>
      <c r="B88" s="53" t="s">
        <v>46</v>
      </c>
      <c r="C88" s="110" t="s">
        <v>30</v>
      </c>
      <c r="D88" s="79">
        <v>17</v>
      </c>
      <c r="E88" s="53">
        <v>13</v>
      </c>
      <c r="F88" s="54" t="s">
        <v>203</v>
      </c>
      <c r="G88" s="79"/>
      <c r="H88" s="79" t="s">
        <v>61</v>
      </c>
      <c r="I88" s="79"/>
      <c r="J88" s="80"/>
      <c r="K88" s="79" t="s">
        <v>61</v>
      </c>
      <c r="L88" s="80">
        <v>100000</v>
      </c>
      <c r="M88" s="79" t="s">
        <v>61</v>
      </c>
      <c r="N88" s="80">
        <v>100000</v>
      </c>
      <c r="O88" s="79" t="s">
        <v>61</v>
      </c>
      <c r="P88" s="80">
        <v>100000</v>
      </c>
      <c r="Q88" s="79" t="s">
        <v>61</v>
      </c>
      <c r="R88" s="80">
        <v>100000</v>
      </c>
      <c r="S88" s="79" t="s">
        <v>62</v>
      </c>
      <c r="T88" s="122">
        <f t="shared" si="5"/>
        <v>400000</v>
      </c>
      <c r="U88" s="107" t="s">
        <v>28</v>
      </c>
      <c r="V88" s="60"/>
    </row>
    <row r="89" spans="1:22" s="61" customFormat="1" ht="80.099999999999994" customHeight="1">
      <c r="A89" s="78">
        <v>2</v>
      </c>
      <c r="B89" s="53" t="s">
        <v>46</v>
      </c>
      <c r="C89" s="110" t="s">
        <v>30</v>
      </c>
      <c r="D89" s="79">
        <v>17</v>
      </c>
      <c r="E89" s="53">
        <v>14</v>
      </c>
      <c r="F89" s="54" t="s">
        <v>204</v>
      </c>
      <c r="G89" s="79"/>
      <c r="H89" s="79"/>
      <c r="I89" s="79"/>
      <c r="J89" s="80"/>
      <c r="K89" s="79" t="s">
        <v>205</v>
      </c>
      <c r="L89" s="80">
        <v>100000</v>
      </c>
      <c r="M89" s="79" t="s">
        <v>205</v>
      </c>
      <c r="N89" s="80">
        <f>(L89*0.03)+L89</f>
        <v>103000</v>
      </c>
      <c r="O89" s="79" t="s">
        <v>205</v>
      </c>
      <c r="P89" s="80">
        <v>106100</v>
      </c>
      <c r="Q89" s="79" t="s">
        <v>205</v>
      </c>
      <c r="R89" s="80">
        <v>109200</v>
      </c>
      <c r="S89" s="79" t="s">
        <v>206</v>
      </c>
      <c r="T89" s="122">
        <f t="shared" si="5"/>
        <v>418300</v>
      </c>
      <c r="U89" s="107" t="s">
        <v>28</v>
      </c>
      <c r="V89" s="60"/>
    </row>
    <row r="90" spans="1:22" s="61" customFormat="1" ht="80.099999999999994" customHeight="1">
      <c r="A90" s="78">
        <v>2</v>
      </c>
      <c r="B90" s="53" t="s">
        <v>46</v>
      </c>
      <c r="C90" s="110" t="s">
        <v>30</v>
      </c>
      <c r="D90" s="79">
        <v>17</v>
      </c>
      <c r="E90" s="53">
        <v>15</v>
      </c>
      <c r="F90" s="54" t="s">
        <v>207</v>
      </c>
      <c r="G90" s="79"/>
      <c r="H90" s="79"/>
      <c r="I90" s="79"/>
      <c r="J90" s="80"/>
      <c r="K90" s="79" t="s">
        <v>208</v>
      </c>
      <c r="L90" s="80">
        <v>350000</v>
      </c>
      <c r="M90" s="79" t="s">
        <v>208</v>
      </c>
      <c r="N90" s="80">
        <f>(L90*0.03)+L90</f>
        <v>360500</v>
      </c>
      <c r="O90" s="79" t="s">
        <v>208</v>
      </c>
      <c r="P90" s="80">
        <v>371300</v>
      </c>
      <c r="Q90" s="79" t="s">
        <v>208</v>
      </c>
      <c r="R90" s="80">
        <v>382400</v>
      </c>
      <c r="S90" s="79" t="s">
        <v>209</v>
      </c>
      <c r="T90" s="122">
        <f t="shared" si="5"/>
        <v>1464200</v>
      </c>
      <c r="U90" s="107" t="s">
        <v>28</v>
      </c>
      <c r="V90" s="60"/>
    </row>
    <row r="91" spans="1:22" s="86" customFormat="1" ht="15.6" customHeight="1">
      <c r="A91" s="81"/>
      <c r="B91" s="82"/>
      <c r="C91" s="82"/>
      <c r="D91" s="82"/>
      <c r="E91" s="82"/>
      <c r="F91" s="83"/>
      <c r="G91" s="83"/>
      <c r="H91" s="83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4"/>
      <c r="T91" s="84"/>
      <c r="U91" s="85"/>
      <c r="V91" s="67"/>
    </row>
    <row r="92" spans="1:22" s="49" customFormat="1" ht="80.099999999999994" customHeight="1">
      <c r="A92" s="114">
        <v>2</v>
      </c>
      <c r="B92" s="115" t="s">
        <v>46</v>
      </c>
      <c r="C92" s="116" t="s">
        <v>30</v>
      </c>
      <c r="D92" s="113">
        <v>18</v>
      </c>
      <c r="E92" s="113"/>
      <c r="F92" s="118" t="s">
        <v>210</v>
      </c>
      <c r="G92" s="117"/>
      <c r="H92" s="117"/>
      <c r="I92" s="125">
        <v>753000</v>
      </c>
      <c r="J92" s="123">
        <f>SUM(J93:J94)</f>
        <v>150000</v>
      </c>
      <c r="K92" s="126">
        <v>1251000</v>
      </c>
      <c r="L92" s="123">
        <f>SUM(L93:L94)</f>
        <v>550000</v>
      </c>
      <c r="M92" s="126">
        <v>1279000</v>
      </c>
      <c r="N92" s="123">
        <f>SUM(N93:N94)</f>
        <v>578500</v>
      </c>
      <c r="O92" s="126">
        <v>1309000</v>
      </c>
      <c r="P92" s="123">
        <f>SUM(P93:P94)</f>
        <v>608950</v>
      </c>
      <c r="Q92" s="126">
        <v>1342000</v>
      </c>
      <c r="R92" s="123">
        <f>SUM(R93:R94)</f>
        <v>641600</v>
      </c>
      <c r="S92" s="119">
        <f>I92+K92+M92+O92+Q92</f>
        <v>5934000</v>
      </c>
      <c r="T92" s="123">
        <f>SUM(T93:T94)</f>
        <v>2529050</v>
      </c>
      <c r="U92" s="120"/>
      <c r="V92" s="48"/>
    </row>
    <row r="93" spans="1:22" s="61" customFormat="1" ht="80.099999999999994" customHeight="1">
      <c r="A93" s="78">
        <v>2</v>
      </c>
      <c r="B93" s="53" t="s">
        <v>46</v>
      </c>
      <c r="C93" s="110" t="s">
        <v>211</v>
      </c>
      <c r="D93" s="79">
        <v>18</v>
      </c>
      <c r="E93" s="53" t="s">
        <v>46</v>
      </c>
      <c r="F93" s="54" t="s">
        <v>212</v>
      </c>
      <c r="G93" s="56"/>
      <c r="H93" s="56"/>
      <c r="I93" s="105"/>
      <c r="J93" s="57"/>
      <c r="K93" s="56" t="s">
        <v>157</v>
      </c>
      <c r="L93" s="57">
        <v>400000</v>
      </c>
      <c r="M93" s="56" t="s">
        <v>157</v>
      </c>
      <c r="N93" s="57">
        <f>(L93*0.03)+L93</f>
        <v>412000</v>
      </c>
      <c r="O93" s="56" t="s">
        <v>157</v>
      </c>
      <c r="P93" s="57">
        <v>424300</v>
      </c>
      <c r="Q93" s="56" t="s">
        <v>157</v>
      </c>
      <c r="R93" s="57">
        <v>437000</v>
      </c>
      <c r="S93" s="56" t="s">
        <v>213</v>
      </c>
      <c r="T93" s="122">
        <f>R93+P93+N93+L93+J93</f>
        <v>1673300</v>
      </c>
      <c r="U93" s="107" t="s">
        <v>28</v>
      </c>
      <c r="V93" s="60"/>
    </row>
    <row r="94" spans="1:22" s="61" customFormat="1" ht="80.099999999999994" customHeight="1">
      <c r="A94" s="78">
        <v>2</v>
      </c>
      <c r="B94" s="53" t="s">
        <v>46</v>
      </c>
      <c r="C94" s="110" t="s">
        <v>211</v>
      </c>
      <c r="D94" s="79">
        <v>18</v>
      </c>
      <c r="E94" s="53"/>
      <c r="F94" s="54" t="s">
        <v>214</v>
      </c>
      <c r="G94" s="56"/>
      <c r="H94" s="56"/>
      <c r="I94" s="56" t="s">
        <v>68</v>
      </c>
      <c r="J94" s="57">
        <v>150000</v>
      </c>
      <c r="K94" s="56" t="s">
        <v>68</v>
      </c>
      <c r="L94" s="57">
        <v>150000</v>
      </c>
      <c r="M94" s="56" t="s">
        <v>68</v>
      </c>
      <c r="N94" s="57">
        <v>166500</v>
      </c>
      <c r="O94" s="56" t="s">
        <v>68</v>
      </c>
      <c r="P94" s="57">
        <v>184650</v>
      </c>
      <c r="Q94" s="56" t="s">
        <v>68</v>
      </c>
      <c r="R94" s="57">
        <v>204600</v>
      </c>
      <c r="S94" s="56" t="s">
        <v>68</v>
      </c>
      <c r="T94" s="122">
        <f>R94+P94+N94+L94+J94</f>
        <v>855750</v>
      </c>
      <c r="U94" s="107" t="s">
        <v>28</v>
      </c>
      <c r="V94" s="60"/>
    </row>
    <row r="95" spans="1:22" ht="18.75" customHeight="1">
      <c r="A95" s="154"/>
      <c r="B95" s="154"/>
      <c r="C95" s="154"/>
      <c r="D95" s="155"/>
      <c r="E95" s="155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</row>
    <row r="96" spans="1:22" s="128" customFormat="1" ht="33">
      <c r="A96" s="79">
        <v>1</v>
      </c>
      <c r="B96" s="53" t="s">
        <v>45</v>
      </c>
      <c r="C96" s="110" t="s">
        <v>30</v>
      </c>
      <c r="D96" s="150" t="s">
        <v>41</v>
      </c>
      <c r="E96" s="150"/>
      <c r="F96" s="129" t="s">
        <v>215</v>
      </c>
      <c r="G96" s="130"/>
      <c r="H96" s="131"/>
      <c r="I96" s="131"/>
      <c r="J96" s="132">
        <f>SUM(J97:J113)</f>
        <v>1211162</v>
      </c>
      <c r="K96" s="133"/>
      <c r="L96" s="132">
        <f>SUM(L97:L113)</f>
        <v>1314885</v>
      </c>
      <c r="M96" s="133"/>
      <c r="N96" s="132">
        <f>SUM(N97:N113)</f>
        <v>4151800</v>
      </c>
      <c r="O96" s="133"/>
      <c r="P96" s="132">
        <f>SUM(P97:P113)</f>
        <v>4248800</v>
      </c>
      <c r="Q96" s="133"/>
      <c r="R96" s="132">
        <f>SUM(R97:R113)</f>
        <v>4305800</v>
      </c>
      <c r="S96" s="133"/>
      <c r="T96" s="132">
        <f>SUM(T97:T113)</f>
        <v>15232447</v>
      </c>
    </row>
    <row r="97" spans="1:20" s="128" customFormat="1" ht="24" customHeight="1">
      <c r="A97" s="79">
        <v>1</v>
      </c>
      <c r="B97" s="53" t="s">
        <v>45</v>
      </c>
      <c r="C97" s="110" t="s">
        <v>30</v>
      </c>
      <c r="D97" s="150" t="s">
        <v>41</v>
      </c>
      <c r="E97" s="131">
        <v>1</v>
      </c>
      <c r="F97" s="130" t="s">
        <v>216</v>
      </c>
      <c r="G97" s="130"/>
      <c r="H97" s="131"/>
      <c r="I97" s="134" t="s">
        <v>319</v>
      </c>
      <c r="J97" s="135">
        <v>4329</v>
      </c>
      <c r="K97" s="134" t="s">
        <v>307</v>
      </c>
      <c r="L97" s="135">
        <v>4422</v>
      </c>
      <c r="M97" s="134" t="s">
        <v>337</v>
      </c>
      <c r="N97" s="135">
        <v>7000</v>
      </c>
      <c r="O97" s="134" t="s">
        <v>337</v>
      </c>
      <c r="P97" s="135">
        <v>7500</v>
      </c>
      <c r="Q97" s="134" t="s">
        <v>337</v>
      </c>
      <c r="R97" s="135">
        <v>8000</v>
      </c>
      <c r="S97" s="134" t="s">
        <v>338</v>
      </c>
      <c r="T97" s="135">
        <f>L97+N97+P97+R97+J97</f>
        <v>31251</v>
      </c>
    </row>
    <row r="98" spans="1:20" s="128" customFormat="1" ht="36">
      <c r="A98" s="79">
        <v>1</v>
      </c>
      <c r="B98" s="53" t="s">
        <v>45</v>
      </c>
      <c r="C98" s="110" t="s">
        <v>30</v>
      </c>
      <c r="D98" s="150" t="s">
        <v>41</v>
      </c>
      <c r="E98" s="131">
        <v>2</v>
      </c>
      <c r="F98" s="130" t="s">
        <v>217</v>
      </c>
      <c r="G98" s="130"/>
      <c r="H98" s="131"/>
      <c r="I98" s="131" t="s">
        <v>320</v>
      </c>
      <c r="J98" s="135">
        <v>23460</v>
      </c>
      <c r="K98" s="131" t="s">
        <v>218</v>
      </c>
      <c r="L98" s="135">
        <v>16320</v>
      </c>
      <c r="M98" s="131" t="s">
        <v>218</v>
      </c>
      <c r="N98" s="135">
        <v>140000</v>
      </c>
      <c r="O98" s="131" t="s">
        <v>218</v>
      </c>
      <c r="P98" s="135">
        <v>145000</v>
      </c>
      <c r="Q98" s="131" t="s">
        <v>218</v>
      </c>
      <c r="R98" s="135">
        <v>150000</v>
      </c>
      <c r="S98" s="131" t="s">
        <v>219</v>
      </c>
      <c r="T98" s="135">
        <f t="shared" ref="T98:T112" si="6">L98+N98+P98+R98+J98</f>
        <v>474780</v>
      </c>
    </row>
    <row r="99" spans="1:20" s="164" customFormat="1" ht="36">
      <c r="A99" s="156">
        <v>1</v>
      </c>
      <c r="B99" s="157" t="s">
        <v>45</v>
      </c>
      <c r="C99" s="110" t="s">
        <v>30</v>
      </c>
      <c r="D99" s="158" t="s">
        <v>41</v>
      </c>
      <c r="E99" s="158">
        <v>3</v>
      </c>
      <c r="F99" s="159" t="s">
        <v>220</v>
      </c>
      <c r="G99" s="159"/>
      <c r="H99" s="160"/>
      <c r="I99" s="160"/>
      <c r="J99" s="161"/>
      <c r="K99" s="162" t="s">
        <v>308</v>
      </c>
      <c r="L99" s="161">
        <v>0</v>
      </c>
      <c r="M99" s="160"/>
      <c r="N99" s="163"/>
      <c r="O99" s="163"/>
      <c r="P99" s="161"/>
      <c r="Q99" s="163"/>
      <c r="R99" s="161"/>
      <c r="S99" s="163"/>
      <c r="T99" s="135">
        <f t="shared" si="6"/>
        <v>0</v>
      </c>
    </row>
    <row r="100" spans="1:20" s="128" customFormat="1" ht="54">
      <c r="A100" s="79">
        <v>1</v>
      </c>
      <c r="B100" s="53" t="s">
        <v>45</v>
      </c>
      <c r="C100" s="110" t="s">
        <v>30</v>
      </c>
      <c r="D100" s="150" t="s">
        <v>41</v>
      </c>
      <c r="E100" s="131">
        <v>6</v>
      </c>
      <c r="F100" s="130" t="s">
        <v>221</v>
      </c>
      <c r="G100" s="130"/>
      <c r="H100" s="131"/>
      <c r="I100" s="134" t="s">
        <v>321</v>
      </c>
      <c r="J100" s="135">
        <v>22250</v>
      </c>
      <c r="K100" s="134" t="s">
        <v>262</v>
      </c>
      <c r="L100" s="135">
        <v>25800</v>
      </c>
      <c r="M100" s="134" t="s">
        <v>90</v>
      </c>
      <c r="N100" s="135">
        <v>70000</v>
      </c>
      <c r="O100" s="134" t="s">
        <v>90</v>
      </c>
      <c r="P100" s="135">
        <v>75000</v>
      </c>
      <c r="Q100" s="134" t="s">
        <v>90</v>
      </c>
      <c r="R100" s="135">
        <v>80000</v>
      </c>
      <c r="S100" s="134" t="s">
        <v>339</v>
      </c>
      <c r="T100" s="135">
        <f t="shared" si="6"/>
        <v>273050</v>
      </c>
    </row>
    <row r="101" spans="1:20" s="128" customFormat="1" ht="36">
      <c r="A101" s="79">
        <v>1</v>
      </c>
      <c r="B101" s="53" t="s">
        <v>45</v>
      </c>
      <c r="C101" s="110" t="s">
        <v>30</v>
      </c>
      <c r="D101" s="150" t="s">
        <v>41</v>
      </c>
      <c r="E101" s="131">
        <v>8</v>
      </c>
      <c r="F101" s="130" t="s">
        <v>222</v>
      </c>
      <c r="G101" s="130"/>
      <c r="H101" s="134" t="s">
        <v>308</v>
      </c>
      <c r="I101" s="134" t="s">
        <v>309</v>
      </c>
      <c r="J101" s="135">
        <v>24114</v>
      </c>
      <c r="K101" s="134" t="s">
        <v>309</v>
      </c>
      <c r="L101" s="135">
        <v>23965</v>
      </c>
      <c r="M101" s="134" t="s">
        <v>309</v>
      </c>
      <c r="N101" s="135">
        <v>101800</v>
      </c>
      <c r="O101" s="134" t="s">
        <v>309</v>
      </c>
      <c r="P101" s="135">
        <v>101800</v>
      </c>
      <c r="Q101" s="134" t="s">
        <v>309</v>
      </c>
      <c r="R101" s="135">
        <v>101800</v>
      </c>
      <c r="S101" s="134" t="s">
        <v>223</v>
      </c>
      <c r="T101" s="135">
        <f t="shared" si="6"/>
        <v>353479</v>
      </c>
    </row>
    <row r="102" spans="1:20" s="164" customFormat="1" ht="36">
      <c r="A102" s="156">
        <v>1</v>
      </c>
      <c r="B102" s="157" t="s">
        <v>45</v>
      </c>
      <c r="C102" s="110" t="s">
        <v>30</v>
      </c>
      <c r="D102" s="158" t="s">
        <v>41</v>
      </c>
      <c r="E102" s="158">
        <v>9</v>
      </c>
      <c r="F102" s="159" t="s">
        <v>224</v>
      </c>
      <c r="G102" s="159"/>
      <c r="H102" s="160"/>
      <c r="I102" s="162"/>
      <c r="J102" s="161"/>
      <c r="K102" s="160"/>
      <c r="L102" s="163"/>
      <c r="M102" s="160"/>
      <c r="N102" s="163"/>
      <c r="O102" s="163"/>
      <c r="P102" s="163"/>
      <c r="Q102" s="163"/>
      <c r="R102" s="163"/>
      <c r="S102" s="163"/>
      <c r="T102" s="135">
        <f t="shared" si="6"/>
        <v>0</v>
      </c>
    </row>
    <row r="103" spans="1:20" s="128" customFormat="1" ht="24" customHeight="1">
      <c r="A103" s="79">
        <v>1</v>
      </c>
      <c r="B103" s="53" t="s">
        <v>45</v>
      </c>
      <c r="C103" s="110" t="s">
        <v>30</v>
      </c>
      <c r="D103" s="150" t="s">
        <v>41</v>
      </c>
      <c r="E103" s="131">
        <v>10</v>
      </c>
      <c r="F103" s="130" t="s">
        <v>225</v>
      </c>
      <c r="G103" s="130"/>
      <c r="H103" s="131"/>
      <c r="I103" s="134" t="s">
        <v>226</v>
      </c>
      <c r="J103" s="135">
        <v>67495</v>
      </c>
      <c r="K103" s="134" t="s">
        <v>226</v>
      </c>
      <c r="L103" s="135">
        <v>70187</v>
      </c>
      <c r="M103" s="134" t="s">
        <v>226</v>
      </c>
      <c r="N103" s="135">
        <v>160000</v>
      </c>
      <c r="O103" s="134" t="s">
        <v>226</v>
      </c>
      <c r="P103" s="135">
        <v>180000</v>
      </c>
      <c r="Q103" s="134" t="s">
        <v>226</v>
      </c>
      <c r="R103" s="135">
        <v>200000</v>
      </c>
      <c r="S103" s="134" t="s">
        <v>227</v>
      </c>
      <c r="T103" s="135">
        <f t="shared" si="6"/>
        <v>677682</v>
      </c>
    </row>
    <row r="104" spans="1:20" s="128" customFormat="1" ht="36">
      <c r="A104" s="79">
        <v>1</v>
      </c>
      <c r="B104" s="53" t="s">
        <v>45</v>
      </c>
      <c r="C104" s="110" t="s">
        <v>30</v>
      </c>
      <c r="D104" s="150" t="s">
        <v>41</v>
      </c>
      <c r="E104" s="131">
        <v>11</v>
      </c>
      <c r="F104" s="130" t="s">
        <v>228</v>
      </c>
      <c r="G104" s="130"/>
      <c r="H104" s="131"/>
      <c r="I104" s="134" t="s">
        <v>226</v>
      </c>
      <c r="J104" s="135">
        <v>69198</v>
      </c>
      <c r="K104" s="134" t="s">
        <v>226</v>
      </c>
      <c r="L104" s="135">
        <v>73610</v>
      </c>
      <c r="M104" s="134" t="s">
        <v>226</v>
      </c>
      <c r="N104" s="135">
        <v>110000</v>
      </c>
      <c r="O104" s="134" t="s">
        <v>226</v>
      </c>
      <c r="P104" s="135">
        <v>120000</v>
      </c>
      <c r="Q104" s="134" t="s">
        <v>226</v>
      </c>
      <c r="R104" s="135">
        <v>135000</v>
      </c>
      <c r="S104" s="134" t="s">
        <v>227</v>
      </c>
      <c r="T104" s="135">
        <f t="shared" si="6"/>
        <v>507808</v>
      </c>
    </row>
    <row r="105" spans="1:20" s="128" customFormat="1" ht="54">
      <c r="A105" s="79">
        <v>1</v>
      </c>
      <c r="B105" s="53" t="s">
        <v>45</v>
      </c>
      <c r="C105" s="110" t="s">
        <v>30</v>
      </c>
      <c r="D105" s="150" t="s">
        <v>41</v>
      </c>
      <c r="E105" s="131">
        <v>12</v>
      </c>
      <c r="F105" s="130" t="s">
        <v>229</v>
      </c>
      <c r="G105" s="130"/>
      <c r="H105" s="131"/>
      <c r="I105" s="134" t="s">
        <v>322</v>
      </c>
      <c r="J105" s="135">
        <v>7377</v>
      </c>
      <c r="K105" s="134" t="s">
        <v>310</v>
      </c>
      <c r="L105" s="135">
        <v>7713</v>
      </c>
      <c r="M105" s="134" t="s">
        <v>230</v>
      </c>
      <c r="N105" s="135">
        <v>135000</v>
      </c>
      <c r="O105" s="134" t="s">
        <v>231</v>
      </c>
      <c r="P105" s="135">
        <v>145000</v>
      </c>
      <c r="Q105" s="134" t="s">
        <v>232</v>
      </c>
      <c r="R105" s="135">
        <v>150000</v>
      </c>
      <c r="S105" s="134" t="s">
        <v>340</v>
      </c>
      <c r="T105" s="135">
        <f t="shared" si="6"/>
        <v>445090</v>
      </c>
    </row>
    <row r="106" spans="1:20" s="128" customFormat="1" ht="36">
      <c r="A106" s="79">
        <v>1</v>
      </c>
      <c r="B106" s="53" t="s">
        <v>45</v>
      </c>
      <c r="C106" s="110" t="s">
        <v>30</v>
      </c>
      <c r="D106" s="150" t="s">
        <v>41</v>
      </c>
      <c r="E106" s="131">
        <v>13</v>
      </c>
      <c r="F106" s="130" t="s">
        <v>233</v>
      </c>
      <c r="G106" s="130"/>
      <c r="H106" s="131"/>
      <c r="I106" s="134" t="s">
        <v>323</v>
      </c>
      <c r="J106" s="135">
        <v>28592</v>
      </c>
      <c r="K106" s="131" t="s">
        <v>266</v>
      </c>
      <c r="L106" s="135">
        <v>10900</v>
      </c>
      <c r="M106" s="131" t="s">
        <v>90</v>
      </c>
      <c r="N106" s="135">
        <v>110000</v>
      </c>
      <c r="O106" s="131" t="s">
        <v>90</v>
      </c>
      <c r="P106" s="135">
        <v>150000</v>
      </c>
      <c r="Q106" s="131" t="s">
        <v>90</v>
      </c>
      <c r="R106" s="135">
        <v>150000</v>
      </c>
      <c r="S106" s="131" t="s">
        <v>341</v>
      </c>
      <c r="T106" s="135">
        <f t="shared" si="6"/>
        <v>449492</v>
      </c>
    </row>
    <row r="107" spans="1:20" s="128" customFormat="1" ht="36">
      <c r="A107" s="79">
        <v>1</v>
      </c>
      <c r="B107" s="53" t="s">
        <v>45</v>
      </c>
      <c r="C107" s="110" t="s">
        <v>30</v>
      </c>
      <c r="D107" s="150" t="s">
        <v>41</v>
      </c>
      <c r="E107" s="131">
        <v>15</v>
      </c>
      <c r="F107" s="130" t="s">
        <v>235</v>
      </c>
      <c r="G107" s="130"/>
      <c r="H107" s="131"/>
      <c r="I107" s="134" t="s">
        <v>311</v>
      </c>
      <c r="J107" s="135">
        <v>4950</v>
      </c>
      <c r="K107" s="134" t="s">
        <v>311</v>
      </c>
      <c r="L107" s="135">
        <v>4950</v>
      </c>
      <c r="M107" s="134" t="s">
        <v>236</v>
      </c>
      <c r="N107" s="135">
        <v>6000</v>
      </c>
      <c r="O107" s="134" t="s">
        <v>236</v>
      </c>
      <c r="P107" s="135">
        <v>6500</v>
      </c>
      <c r="Q107" s="134" t="s">
        <v>236</v>
      </c>
      <c r="R107" s="135">
        <v>7000</v>
      </c>
      <c r="S107" s="134" t="s">
        <v>237</v>
      </c>
      <c r="T107" s="135">
        <f t="shared" si="6"/>
        <v>29400</v>
      </c>
    </row>
    <row r="108" spans="1:20" s="128" customFormat="1">
      <c r="A108" s="79">
        <v>1</v>
      </c>
      <c r="B108" s="53" t="s">
        <v>45</v>
      </c>
      <c r="C108" s="110" t="s">
        <v>30</v>
      </c>
      <c r="D108" s="150" t="s">
        <v>41</v>
      </c>
      <c r="E108" s="131">
        <v>16</v>
      </c>
      <c r="F108" s="130" t="s">
        <v>238</v>
      </c>
      <c r="G108" s="130"/>
      <c r="H108" s="131"/>
      <c r="I108" s="134" t="s">
        <v>324</v>
      </c>
      <c r="J108" s="135">
        <v>14385</v>
      </c>
      <c r="K108" s="131" t="s">
        <v>312</v>
      </c>
      <c r="L108" s="135">
        <v>41760</v>
      </c>
      <c r="M108" s="131" t="s">
        <v>239</v>
      </c>
      <c r="N108" s="135">
        <v>65000</v>
      </c>
      <c r="O108" s="131" t="s">
        <v>239</v>
      </c>
      <c r="P108" s="135">
        <v>70000</v>
      </c>
      <c r="Q108" s="131" t="s">
        <v>239</v>
      </c>
      <c r="R108" s="135">
        <v>75000</v>
      </c>
      <c r="S108" s="131" t="s">
        <v>240</v>
      </c>
      <c r="T108" s="135">
        <f t="shared" si="6"/>
        <v>266145</v>
      </c>
    </row>
    <row r="109" spans="1:20" s="128" customFormat="1" ht="54">
      <c r="A109" s="79">
        <v>1</v>
      </c>
      <c r="B109" s="53" t="s">
        <v>45</v>
      </c>
      <c r="C109" s="110" t="s">
        <v>30</v>
      </c>
      <c r="D109" s="150" t="s">
        <v>41</v>
      </c>
      <c r="E109" s="131">
        <v>17</v>
      </c>
      <c r="F109" s="130" t="s">
        <v>241</v>
      </c>
      <c r="G109" s="130"/>
      <c r="H109" s="131"/>
      <c r="I109" s="134" t="s">
        <v>325</v>
      </c>
      <c r="J109" s="135">
        <v>54812</v>
      </c>
      <c r="K109" s="134" t="s">
        <v>313</v>
      </c>
      <c r="L109" s="135">
        <v>44220</v>
      </c>
      <c r="M109" s="134" t="s">
        <v>242</v>
      </c>
      <c r="N109" s="135">
        <v>72000</v>
      </c>
      <c r="O109" s="134" t="s">
        <v>243</v>
      </c>
      <c r="P109" s="135">
        <v>73000</v>
      </c>
      <c r="Q109" s="134" t="s">
        <v>244</v>
      </c>
      <c r="R109" s="135">
        <v>74000</v>
      </c>
      <c r="S109" s="134" t="s">
        <v>245</v>
      </c>
      <c r="T109" s="135">
        <f t="shared" si="6"/>
        <v>318032</v>
      </c>
    </row>
    <row r="110" spans="1:20" s="128" customFormat="1" ht="36">
      <c r="A110" s="79">
        <v>1</v>
      </c>
      <c r="B110" s="53" t="s">
        <v>45</v>
      </c>
      <c r="C110" s="110" t="s">
        <v>30</v>
      </c>
      <c r="D110" s="150" t="s">
        <v>41</v>
      </c>
      <c r="E110" s="131">
        <v>18</v>
      </c>
      <c r="F110" s="130" t="s">
        <v>246</v>
      </c>
      <c r="G110" s="130"/>
      <c r="H110" s="131"/>
      <c r="I110" s="134" t="s">
        <v>326</v>
      </c>
      <c r="J110" s="135">
        <v>355204</v>
      </c>
      <c r="K110" s="134" t="s">
        <v>314</v>
      </c>
      <c r="L110" s="135">
        <v>366864</v>
      </c>
      <c r="M110" s="134" t="s">
        <v>247</v>
      </c>
      <c r="N110" s="135">
        <v>2200000</v>
      </c>
      <c r="O110" s="134" t="s">
        <v>247</v>
      </c>
      <c r="P110" s="135">
        <v>2200000</v>
      </c>
      <c r="Q110" s="134" t="s">
        <v>247</v>
      </c>
      <c r="R110" s="135">
        <v>2200000</v>
      </c>
      <c r="S110" s="131" t="s">
        <v>248</v>
      </c>
      <c r="T110" s="135">
        <f t="shared" si="6"/>
        <v>7322068</v>
      </c>
    </row>
    <row r="111" spans="1:20" s="128" customFormat="1" ht="36">
      <c r="A111" s="79">
        <v>1</v>
      </c>
      <c r="B111" s="53" t="s">
        <v>45</v>
      </c>
      <c r="C111" s="110" t="s">
        <v>30</v>
      </c>
      <c r="D111" s="150" t="s">
        <v>41</v>
      </c>
      <c r="E111" s="131" t="s">
        <v>305</v>
      </c>
      <c r="F111" s="130" t="s">
        <v>249</v>
      </c>
      <c r="G111" s="130"/>
      <c r="H111" s="131"/>
      <c r="I111" s="134" t="s">
        <v>327</v>
      </c>
      <c r="J111" s="135">
        <v>173600</v>
      </c>
      <c r="K111" s="134" t="s">
        <v>315</v>
      </c>
      <c r="L111" s="135">
        <v>245060</v>
      </c>
      <c r="M111" s="134" t="s">
        <v>250</v>
      </c>
      <c r="N111" s="135">
        <v>360000</v>
      </c>
      <c r="O111" s="134" t="s">
        <v>250</v>
      </c>
      <c r="P111" s="135">
        <v>360000</v>
      </c>
      <c r="Q111" s="134" t="s">
        <v>250</v>
      </c>
      <c r="R111" s="135">
        <v>360000</v>
      </c>
      <c r="S111" s="134" t="s">
        <v>251</v>
      </c>
      <c r="T111" s="135">
        <f t="shared" si="6"/>
        <v>1498660</v>
      </c>
    </row>
    <row r="112" spans="1:20" s="128" customFormat="1" ht="36">
      <c r="A112" s="79">
        <v>1</v>
      </c>
      <c r="B112" s="53" t="s">
        <v>45</v>
      </c>
      <c r="C112" s="110" t="s">
        <v>30</v>
      </c>
      <c r="D112" s="150" t="s">
        <v>41</v>
      </c>
      <c r="E112" s="131">
        <v>20</v>
      </c>
      <c r="F112" s="130" t="s">
        <v>252</v>
      </c>
      <c r="G112" s="130"/>
      <c r="H112" s="131" t="s">
        <v>308</v>
      </c>
      <c r="I112" s="131" t="s">
        <v>316</v>
      </c>
      <c r="J112" s="135">
        <v>326088</v>
      </c>
      <c r="K112" s="131" t="s">
        <v>316</v>
      </c>
      <c r="L112" s="135">
        <v>344240</v>
      </c>
      <c r="M112" s="131" t="s">
        <v>152</v>
      </c>
      <c r="N112" s="135">
        <v>527000</v>
      </c>
      <c r="O112" s="131" t="s">
        <v>152</v>
      </c>
      <c r="P112" s="135">
        <v>527000</v>
      </c>
      <c r="Q112" s="131" t="s">
        <v>152</v>
      </c>
      <c r="R112" s="135">
        <v>527000</v>
      </c>
      <c r="S112" s="131" t="s">
        <v>152</v>
      </c>
      <c r="T112" s="135">
        <f t="shared" si="6"/>
        <v>2251328</v>
      </c>
    </row>
    <row r="113" spans="1:20" s="128" customFormat="1">
      <c r="A113" s="79">
        <v>1</v>
      </c>
      <c r="B113" s="53" t="s">
        <v>45</v>
      </c>
      <c r="C113" s="110" t="s">
        <v>30</v>
      </c>
      <c r="D113" s="150" t="s">
        <v>41</v>
      </c>
      <c r="E113" s="131">
        <v>24</v>
      </c>
      <c r="F113" s="130" t="s">
        <v>253</v>
      </c>
      <c r="G113" s="130"/>
      <c r="H113" s="131" t="s">
        <v>308</v>
      </c>
      <c r="I113" s="131" t="s">
        <v>317</v>
      </c>
      <c r="J113" s="135">
        <v>35308</v>
      </c>
      <c r="K113" s="131" t="s">
        <v>317</v>
      </c>
      <c r="L113" s="135">
        <v>34874</v>
      </c>
      <c r="M113" s="131" t="s">
        <v>127</v>
      </c>
      <c r="N113" s="135">
        <v>88000</v>
      </c>
      <c r="O113" s="131" t="s">
        <v>127</v>
      </c>
      <c r="P113" s="135">
        <v>88000</v>
      </c>
      <c r="Q113" s="131" t="s">
        <v>127</v>
      </c>
      <c r="R113" s="135">
        <v>88000</v>
      </c>
      <c r="S113" s="131" t="s">
        <v>127</v>
      </c>
      <c r="T113" s="135">
        <f>L113+N113+P113+R113+J113</f>
        <v>334182</v>
      </c>
    </row>
    <row r="114" spans="1:20" s="128" customFormat="1">
      <c r="A114" s="152"/>
      <c r="B114" s="152"/>
      <c r="C114" s="152"/>
      <c r="D114" s="153"/>
      <c r="E114" s="153"/>
      <c r="F114" s="137"/>
      <c r="G114" s="137"/>
      <c r="H114" s="138"/>
      <c r="I114" s="138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</row>
    <row r="115" spans="1:20" s="128" customFormat="1" ht="33">
      <c r="A115" s="79">
        <v>1</v>
      </c>
      <c r="B115" s="53" t="s">
        <v>45</v>
      </c>
      <c r="C115" s="110" t="s">
        <v>30</v>
      </c>
      <c r="D115" s="150" t="s">
        <v>46</v>
      </c>
      <c r="E115" s="131"/>
      <c r="F115" s="129" t="s">
        <v>254</v>
      </c>
      <c r="G115" s="130"/>
      <c r="H115" s="131"/>
      <c r="I115" s="131"/>
      <c r="J115" s="132">
        <f>SUM(J116:J132)</f>
        <v>194821</v>
      </c>
      <c r="K115" s="136"/>
      <c r="L115" s="132">
        <f>SUM(L116:L132)</f>
        <v>330020</v>
      </c>
      <c r="M115" s="136"/>
      <c r="N115" s="132">
        <f>SUM(N116:N132)</f>
        <v>3253226</v>
      </c>
      <c r="O115" s="136"/>
      <c r="P115" s="132">
        <f>SUM(P116:P132)</f>
        <v>1609898.6</v>
      </c>
      <c r="Q115" s="136"/>
      <c r="R115" s="132">
        <f>SUM(R116:R132)</f>
        <v>3117188.46</v>
      </c>
      <c r="S115" s="136"/>
      <c r="T115" s="132">
        <f>SUM(T116:T132)</f>
        <v>8505154.0599999987</v>
      </c>
    </row>
    <row r="116" spans="1:20" s="128" customFormat="1">
      <c r="A116" s="79">
        <v>1</v>
      </c>
      <c r="B116" s="53" t="s">
        <v>45</v>
      </c>
      <c r="C116" s="110" t="s">
        <v>30</v>
      </c>
      <c r="D116" s="150" t="s">
        <v>46</v>
      </c>
      <c r="E116" s="150">
        <v>3</v>
      </c>
      <c r="F116" s="130" t="s">
        <v>255</v>
      </c>
      <c r="G116" s="130"/>
      <c r="H116" s="131"/>
      <c r="I116" s="131"/>
      <c r="J116" s="135"/>
      <c r="K116" s="136"/>
      <c r="L116" s="135"/>
      <c r="M116" s="131" t="s">
        <v>97</v>
      </c>
      <c r="N116" s="135">
        <v>1000000</v>
      </c>
      <c r="O116" s="136"/>
      <c r="P116" s="136"/>
      <c r="Q116" s="131" t="s">
        <v>97</v>
      </c>
      <c r="R116" s="135">
        <v>1000000</v>
      </c>
      <c r="S116" s="131" t="s">
        <v>130</v>
      </c>
      <c r="T116" s="135">
        <f>L116+N116+P116+R116+J116</f>
        <v>2000000</v>
      </c>
    </row>
    <row r="117" spans="1:20" s="128" customFormat="1">
      <c r="A117" s="79">
        <v>1</v>
      </c>
      <c r="B117" s="53" t="s">
        <v>45</v>
      </c>
      <c r="C117" s="110" t="s">
        <v>30</v>
      </c>
      <c r="D117" s="150" t="s">
        <v>46</v>
      </c>
      <c r="E117" s="150">
        <v>4</v>
      </c>
      <c r="F117" s="130" t="s">
        <v>256</v>
      </c>
      <c r="G117" s="130"/>
      <c r="H117" s="131"/>
      <c r="I117" s="131"/>
      <c r="J117" s="135"/>
      <c r="K117" s="131"/>
      <c r="L117" s="135"/>
      <c r="M117" s="131" t="s">
        <v>97</v>
      </c>
      <c r="N117" s="135">
        <v>250000</v>
      </c>
      <c r="O117" s="136"/>
      <c r="P117" s="136"/>
      <c r="Q117" s="136"/>
      <c r="R117" s="136"/>
      <c r="S117" s="131" t="s">
        <v>97</v>
      </c>
      <c r="T117" s="135">
        <f t="shared" ref="T117:T132" si="7">L117+N117+P117+R117+J117</f>
        <v>250000</v>
      </c>
    </row>
    <row r="118" spans="1:20" s="128" customFormat="1" ht="36">
      <c r="A118" s="79">
        <v>1</v>
      </c>
      <c r="B118" s="53" t="s">
        <v>45</v>
      </c>
      <c r="C118" s="110" t="s">
        <v>30</v>
      </c>
      <c r="D118" s="150" t="s">
        <v>46</v>
      </c>
      <c r="E118" s="150">
        <v>5</v>
      </c>
      <c r="F118" s="130" t="s">
        <v>257</v>
      </c>
      <c r="G118" s="130"/>
      <c r="H118" s="131"/>
      <c r="I118" s="131"/>
      <c r="J118" s="135"/>
      <c r="K118" s="131" t="s">
        <v>308</v>
      </c>
      <c r="L118" s="135">
        <v>0</v>
      </c>
      <c r="M118" s="131" t="s">
        <v>97</v>
      </c>
      <c r="N118" s="135">
        <v>400000</v>
      </c>
      <c r="O118" s="131" t="s">
        <v>97</v>
      </c>
      <c r="P118" s="135">
        <v>400000</v>
      </c>
      <c r="Q118" s="131" t="s">
        <v>97</v>
      </c>
      <c r="R118" s="135">
        <v>400000</v>
      </c>
      <c r="S118" s="131" t="s">
        <v>133</v>
      </c>
      <c r="T118" s="135">
        <f t="shared" si="7"/>
        <v>1200000</v>
      </c>
    </row>
    <row r="119" spans="1:20" s="128" customFormat="1" ht="36">
      <c r="A119" s="79">
        <v>1</v>
      </c>
      <c r="B119" s="53" t="s">
        <v>45</v>
      </c>
      <c r="C119" s="110" t="s">
        <v>30</v>
      </c>
      <c r="D119" s="150" t="s">
        <v>46</v>
      </c>
      <c r="E119" s="150">
        <v>7</v>
      </c>
      <c r="F119" s="130" t="s">
        <v>258</v>
      </c>
      <c r="G119" s="130"/>
      <c r="H119" s="131"/>
      <c r="I119" s="131"/>
      <c r="J119" s="135"/>
      <c r="K119" s="131"/>
      <c r="L119" s="135"/>
      <c r="M119" s="131" t="s">
        <v>259</v>
      </c>
      <c r="N119" s="135">
        <v>50000</v>
      </c>
      <c r="O119" s="131" t="s">
        <v>259</v>
      </c>
      <c r="P119" s="135">
        <v>50000</v>
      </c>
      <c r="Q119" s="131" t="s">
        <v>259</v>
      </c>
      <c r="R119" s="135">
        <v>50000</v>
      </c>
      <c r="S119" s="131" t="s">
        <v>260</v>
      </c>
      <c r="T119" s="135">
        <f t="shared" si="7"/>
        <v>150000</v>
      </c>
    </row>
    <row r="120" spans="1:20" s="128" customFormat="1" ht="36">
      <c r="A120" s="79">
        <v>1</v>
      </c>
      <c r="B120" s="53" t="s">
        <v>45</v>
      </c>
      <c r="C120" s="110" t="s">
        <v>30</v>
      </c>
      <c r="D120" s="150" t="s">
        <v>46</v>
      </c>
      <c r="E120" s="150">
        <v>9</v>
      </c>
      <c r="F120" s="130" t="s">
        <v>261</v>
      </c>
      <c r="G120" s="130"/>
      <c r="H120" s="131"/>
      <c r="I120" s="131"/>
      <c r="J120" s="135"/>
      <c r="K120" s="131"/>
      <c r="L120" s="135"/>
      <c r="M120" s="131" t="s">
        <v>133</v>
      </c>
      <c r="N120" s="135">
        <v>50000</v>
      </c>
      <c r="O120" s="131" t="s">
        <v>133</v>
      </c>
      <c r="P120" s="135">
        <v>50000</v>
      </c>
      <c r="Q120" s="131" t="s">
        <v>133</v>
      </c>
      <c r="R120" s="135">
        <v>50000</v>
      </c>
      <c r="S120" s="131" t="s">
        <v>262</v>
      </c>
      <c r="T120" s="135">
        <f t="shared" si="7"/>
        <v>150000</v>
      </c>
    </row>
    <row r="121" spans="1:20" s="128" customFormat="1">
      <c r="A121" s="79">
        <v>1</v>
      </c>
      <c r="B121" s="53" t="s">
        <v>45</v>
      </c>
      <c r="C121" s="110" t="s">
        <v>30</v>
      </c>
      <c r="D121" s="150" t="s">
        <v>46</v>
      </c>
      <c r="E121" s="150">
        <v>10</v>
      </c>
      <c r="F121" s="130" t="s">
        <v>263</v>
      </c>
      <c r="G121" s="130"/>
      <c r="H121" s="131"/>
      <c r="I121" s="131"/>
      <c r="J121" s="135"/>
      <c r="K121" s="131" t="s">
        <v>267</v>
      </c>
      <c r="L121" s="135">
        <v>59573</v>
      </c>
      <c r="M121" s="131" t="s">
        <v>264</v>
      </c>
      <c r="N121" s="135">
        <v>275000</v>
      </c>
      <c r="O121" s="131" t="s">
        <v>264</v>
      </c>
      <c r="P121" s="135">
        <v>275000</v>
      </c>
      <c r="Q121" s="131" t="s">
        <v>264</v>
      </c>
      <c r="R121" s="135">
        <v>275000</v>
      </c>
      <c r="S121" s="131" t="s">
        <v>336</v>
      </c>
      <c r="T121" s="135">
        <f t="shared" si="7"/>
        <v>884573</v>
      </c>
    </row>
    <row r="122" spans="1:20" s="128" customFormat="1">
      <c r="A122" s="79">
        <v>1</v>
      </c>
      <c r="B122" s="53" t="s">
        <v>45</v>
      </c>
      <c r="C122" s="110" t="s">
        <v>30</v>
      </c>
      <c r="D122" s="150" t="s">
        <v>46</v>
      </c>
      <c r="E122" s="150">
        <v>11</v>
      </c>
      <c r="F122" s="130" t="s">
        <v>265</v>
      </c>
      <c r="G122" s="130"/>
      <c r="H122" s="131"/>
      <c r="I122" s="131"/>
      <c r="J122" s="135"/>
      <c r="K122" s="131" t="s">
        <v>234</v>
      </c>
      <c r="L122" s="135">
        <v>39000</v>
      </c>
      <c r="M122" s="131" t="s">
        <v>266</v>
      </c>
      <c r="N122" s="135">
        <v>140000</v>
      </c>
      <c r="O122" s="131" t="s">
        <v>90</v>
      </c>
      <c r="P122" s="135">
        <v>140000</v>
      </c>
      <c r="Q122" s="131" t="s">
        <v>90</v>
      </c>
      <c r="R122" s="135">
        <v>140000</v>
      </c>
      <c r="S122" s="131" t="s">
        <v>267</v>
      </c>
      <c r="T122" s="135">
        <f t="shared" si="7"/>
        <v>459000</v>
      </c>
    </row>
    <row r="123" spans="1:20" s="128" customFormat="1" ht="36">
      <c r="A123" s="79">
        <v>1</v>
      </c>
      <c r="B123" s="53" t="s">
        <v>45</v>
      </c>
      <c r="C123" s="110" t="s">
        <v>30</v>
      </c>
      <c r="D123" s="150" t="s">
        <v>46</v>
      </c>
      <c r="E123" s="131">
        <v>20</v>
      </c>
      <c r="F123" s="130" t="s">
        <v>268</v>
      </c>
      <c r="G123" s="130"/>
      <c r="H123" s="131"/>
      <c r="I123" s="131"/>
      <c r="J123" s="135"/>
      <c r="K123" s="131"/>
      <c r="L123" s="135"/>
      <c r="M123" s="131" t="s">
        <v>269</v>
      </c>
      <c r="N123" s="135">
        <v>50000</v>
      </c>
      <c r="O123" s="131" t="s">
        <v>269</v>
      </c>
      <c r="P123" s="135">
        <v>50000</v>
      </c>
      <c r="Q123" s="131" t="s">
        <v>269</v>
      </c>
      <c r="R123" s="135">
        <v>50000</v>
      </c>
      <c r="S123" s="131" t="s">
        <v>270</v>
      </c>
      <c r="T123" s="135">
        <f t="shared" si="7"/>
        <v>150000</v>
      </c>
    </row>
    <row r="124" spans="1:20" s="128" customFormat="1" ht="36">
      <c r="A124" s="79">
        <v>1</v>
      </c>
      <c r="B124" s="53" t="s">
        <v>45</v>
      </c>
      <c r="C124" s="110" t="s">
        <v>30</v>
      </c>
      <c r="D124" s="150" t="s">
        <v>46</v>
      </c>
      <c r="E124" s="131">
        <v>22</v>
      </c>
      <c r="F124" s="130" t="s">
        <v>271</v>
      </c>
      <c r="G124" s="130"/>
      <c r="H124" s="131"/>
      <c r="I124" s="131" t="s">
        <v>308</v>
      </c>
      <c r="J124" s="135">
        <v>0</v>
      </c>
      <c r="K124" s="131" t="s">
        <v>37</v>
      </c>
      <c r="L124" s="135">
        <v>30000</v>
      </c>
      <c r="M124" s="131" t="s">
        <v>269</v>
      </c>
      <c r="N124" s="135">
        <v>150000</v>
      </c>
      <c r="O124" s="131" t="s">
        <v>269</v>
      </c>
      <c r="P124" s="135">
        <v>200000</v>
      </c>
      <c r="Q124" s="131" t="s">
        <v>269</v>
      </c>
      <c r="R124" s="135">
        <v>200000</v>
      </c>
      <c r="S124" s="131" t="s">
        <v>272</v>
      </c>
      <c r="T124" s="135">
        <f t="shared" si="7"/>
        <v>580000</v>
      </c>
    </row>
    <row r="125" spans="1:20" s="128" customFormat="1" ht="36">
      <c r="A125" s="79">
        <v>1</v>
      </c>
      <c r="B125" s="53" t="s">
        <v>45</v>
      </c>
      <c r="C125" s="110" t="s">
        <v>30</v>
      </c>
      <c r="D125" s="150" t="s">
        <v>46</v>
      </c>
      <c r="E125" s="131">
        <v>23</v>
      </c>
      <c r="F125" s="130" t="s">
        <v>273</v>
      </c>
      <c r="G125" s="130"/>
      <c r="H125" s="131"/>
      <c r="I125" s="131" t="s">
        <v>328</v>
      </c>
      <c r="J125" s="135">
        <v>33616</v>
      </c>
      <c r="K125" s="131" t="s">
        <v>97</v>
      </c>
      <c r="L125" s="135">
        <v>35132</v>
      </c>
      <c r="M125" s="131" t="s">
        <v>269</v>
      </c>
      <c r="N125" s="135">
        <v>60000</v>
      </c>
      <c r="O125" s="131" t="s">
        <v>269</v>
      </c>
      <c r="P125" s="135">
        <v>60000</v>
      </c>
      <c r="Q125" s="131" t="s">
        <v>269</v>
      </c>
      <c r="R125" s="135">
        <v>60000</v>
      </c>
      <c r="S125" s="131" t="s">
        <v>274</v>
      </c>
      <c r="T125" s="135">
        <f t="shared" si="7"/>
        <v>248748</v>
      </c>
    </row>
    <row r="126" spans="1:20" s="128" customFormat="1" ht="36">
      <c r="A126" s="79">
        <v>1</v>
      </c>
      <c r="B126" s="53" t="s">
        <v>45</v>
      </c>
      <c r="C126" s="110" t="s">
        <v>30</v>
      </c>
      <c r="D126" s="150" t="s">
        <v>46</v>
      </c>
      <c r="E126" s="131">
        <v>24</v>
      </c>
      <c r="F126" s="130" t="s">
        <v>275</v>
      </c>
      <c r="G126" s="130"/>
      <c r="H126" s="131"/>
      <c r="I126" s="131" t="s">
        <v>321</v>
      </c>
      <c r="J126" s="135">
        <v>149045</v>
      </c>
      <c r="K126" s="131" t="s">
        <v>262</v>
      </c>
      <c r="L126" s="135">
        <v>155655</v>
      </c>
      <c r="M126" s="131" t="s">
        <v>276</v>
      </c>
      <c r="N126" s="135">
        <v>293000</v>
      </c>
      <c r="O126" s="131" t="s">
        <v>276</v>
      </c>
      <c r="P126" s="135">
        <v>293000</v>
      </c>
      <c r="Q126" s="131" t="s">
        <v>276</v>
      </c>
      <c r="R126" s="135">
        <v>293000</v>
      </c>
      <c r="S126" s="131" t="s">
        <v>277</v>
      </c>
      <c r="T126" s="135">
        <f t="shared" si="7"/>
        <v>1183700</v>
      </c>
    </row>
    <row r="127" spans="1:20" s="128" customFormat="1" ht="36">
      <c r="A127" s="79">
        <v>1</v>
      </c>
      <c r="B127" s="53" t="s">
        <v>45</v>
      </c>
      <c r="C127" s="110" t="s">
        <v>30</v>
      </c>
      <c r="D127" s="150" t="s">
        <v>46</v>
      </c>
      <c r="E127" s="131">
        <v>28</v>
      </c>
      <c r="F127" s="130" t="s">
        <v>278</v>
      </c>
      <c r="G127" s="130"/>
      <c r="H127" s="131"/>
      <c r="I127" s="131" t="s">
        <v>308</v>
      </c>
      <c r="J127" s="135">
        <v>0</v>
      </c>
      <c r="K127" s="131" t="s">
        <v>308</v>
      </c>
      <c r="L127" s="135">
        <v>0</v>
      </c>
      <c r="M127" s="131" t="s">
        <v>279</v>
      </c>
      <c r="N127" s="135">
        <v>65000</v>
      </c>
      <c r="O127" s="131" t="s">
        <v>279</v>
      </c>
      <c r="P127" s="135">
        <v>70000</v>
      </c>
      <c r="Q127" s="131" t="s">
        <v>279</v>
      </c>
      <c r="R127" s="135">
        <v>75000</v>
      </c>
      <c r="S127" s="131" t="s">
        <v>280</v>
      </c>
      <c r="T127" s="135">
        <f t="shared" si="7"/>
        <v>210000</v>
      </c>
    </row>
    <row r="128" spans="1:20" s="128" customFormat="1" ht="36">
      <c r="A128" s="79">
        <v>1</v>
      </c>
      <c r="B128" s="53" t="s">
        <v>45</v>
      </c>
      <c r="C128" s="110" t="s">
        <v>30</v>
      </c>
      <c r="D128" s="150" t="s">
        <v>46</v>
      </c>
      <c r="E128" s="131">
        <v>29</v>
      </c>
      <c r="F128" s="130" t="s">
        <v>281</v>
      </c>
      <c r="G128" s="130"/>
      <c r="H128" s="131"/>
      <c r="I128" s="134" t="s">
        <v>308</v>
      </c>
      <c r="J128" s="135">
        <v>0</v>
      </c>
      <c r="K128" s="134" t="s">
        <v>308</v>
      </c>
      <c r="L128" s="135">
        <v>0</v>
      </c>
      <c r="M128" s="134" t="s">
        <v>282</v>
      </c>
      <c r="N128" s="135">
        <v>8500</v>
      </c>
      <c r="O128" s="134" t="s">
        <v>282</v>
      </c>
      <c r="P128" s="135">
        <v>9000</v>
      </c>
      <c r="Q128" s="134" t="s">
        <v>282</v>
      </c>
      <c r="R128" s="135">
        <v>10000</v>
      </c>
      <c r="S128" s="134" t="s">
        <v>283</v>
      </c>
      <c r="T128" s="135">
        <f t="shared" si="7"/>
        <v>27500</v>
      </c>
    </row>
    <row r="129" spans="1:20" s="128" customFormat="1" ht="51" customHeight="1">
      <c r="A129" s="79">
        <v>1</v>
      </c>
      <c r="B129" s="53" t="s">
        <v>45</v>
      </c>
      <c r="C129" s="110" t="s">
        <v>30</v>
      </c>
      <c r="D129" s="150" t="s">
        <v>46</v>
      </c>
      <c r="E129" s="131">
        <v>30</v>
      </c>
      <c r="F129" s="130" t="s">
        <v>306</v>
      </c>
      <c r="G129" s="130"/>
      <c r="H129" s="131"/>
      <c r="I129" s="134" t="s">
        <v>318</v>
      </c>
      <c r="J129" s="135">
        <v>12160</v>
      </c>
      <c r="K129" s="134" t="s">
        <v>318</v>
      </c>
      <c r="L129" s="135">
        <v>10660</v>
      </c>
      <c r="M129" s="134" t="s">
        <v>318</v>
      </c>
      <c r="N129" s="135">
        <f>L129*10/100+L129</f>
        <v>11726</v>
      </c>
      <c r="O129" s="134" t="s">
        <v>318</v>
      </c>
      <c r="P129" s="135">
        <f>N129*10/100+N129</f>
        <v>12898.6</v>
      </c>
      <c r="Q129" s="134" t="s">
        <v>318</v>
      </c>
      <c r="R129" s="135">
        <f>P129*10/100+P129</f>
        <v>14188.460000000001</v>
      </c>
      <c r="S129" s="134" t="s">
        <v>335</v>
      </c>
      <c r="T129" s="135">
        <f t="shared" si="7"/>
        <v>61633.06</v>
      </c>
    </row>
    <row r="130" spans="1:20" s="128" customFormat="1" ht="36">
      <c r="A130" s="79">
        <v>1</v>
      </c>
      <c r="B130" s="53" t="s">
        <v>45</v>
      </c>
      <c r="C130" s="110" t="s">
        <v>30</v>
      </c>
      <c r="D130" s="150" t="s">
        <v>46</v>
      </c>
      <c r="E130" s="131">
        <v>42</v>
      </c>
      <c r="F130" s="130" t="s">
        <v>284</v>
      </c>
      <c r="G130" s="130"/>
      <c r="H130" s="131"/>
      <c r="I130" s="131"/>
      <c r="J130" s="140"/>
      <c r="K130" s="131"/>
      <c r="L130" s="140"/>
      <c r="M130" s="131" t="s">
        <v>269</v>
      </c>
      <c r="N130" s="141">
        <v>200000</v>
      </c>
      <c r="O130" s="131"/>
      <c r="P130" s="141"/>
      <c r="Q130" s="131" t="s">
        <v>269</v>
      </c>
      <c r="R130" s="141">
        <v>200000</v>
      </c>
      <c r="S130" s="131" t="s">
        <v>285</v>
      </c>
      <c r="T130" s="135">
        <f t="shared" si="7"/>
        <v>400000</v>
      </c>
    </row>
    <row r="131" spans="1:20" s="128" customFormat="1" ht="36">
      <c r="A131" s="79">
        <v>1</v>
      </c>
      <c r="B131" s="53" t="s">
        <v>45</v>
      </c>
      <c r="C131" s="110" t="s">
        <v>30</v>
      </c>
      <c r="D131" s="150" t="s">
        <v>46</v>
      </c>
      <c r="E131" s="131">
        <v>43</v>
      </c>
      <c r="F131" s="130" t="s">
        <v>286</v>
      </c>
      <c r="G131" s="130"/>
      <c r="H131" s="131"/>
      <c r="I131" s="131"/>
      <c r="J131" s="140"/>
      <c r="K131" s="131"/>
      <c r="L131" s="140"/>
      <c r="M131" s="131" t="s">
        <v>269</v>
      </c>
      <c r="N131" s="141">
        <v>100000</v>
      </c>
      <c r="O131" s="131"/>
      <c r="P131" s="141"/>
      <c r="Q131" s="131" t="s">
        <v>269</v>
      </c>
      <c r="R131" s="141">
        <v>100000</v>
      </c>
      <c r="S131" s="131" t="s">
        <v>285</v>
      </c>
      <c r="T131" s="135">
        <f t="shared" si="7"/>
        <v>200000</v>
      </c>
    </row>
    <row r="132" spans="1:20" s="128" customFormat="1" ht="36">
      <c r="A132" s="79">
        <v>1</v>
      </c>
      <c r="B132" s="53" t="s">
        <v>45</v>
      </c>
      <c r="C132" s="110" t="s">
        <v>30</v>
      </c>
      <c r="D132" s="150" t="s">
        <v>46</v>
      </c>
      <c r="E132" s="131">
        <v>44</v>
      </c>
      <c r="F132" s="130" t="s">
        <v>287</v>
      </c>
      <c r="G132" s="130"/>
      <c r="H132" s="131"/>
      <c r="I132" s="131"/>
      <c r="J132" s="140"/>
      <c r="K132" s="131"/>
      <c r="L132" s="140"/>
      <c r="M132" s="131" t="s">
        <v>130</v>
      </c>
      <c r="N132" s="141">
        <v>150000</v>
      </c>
      <c r="O132" s="131"/>
      <c r="P132" s="141"/>
      <c r="Q132" s="131" t="s">
        <v>130</v>
      </c>
      <c r="R132" s="141">
        <v>200000</v>
      </c>
      <c r="S132" s="131" t="s">
        <v>131</v>
      </c>
      <c r="T132" s="135">
        <f t="shared" si="7"/>
        <v>350000</v>
      </c>
    </row>
    <row r="133" spans="1:20" s="128" customFormat="1">
      <c r="A133" s="152"/>
      <c r="B133" s="152"/>
      <c r="C133" s="152"/>
      <c r="D133" s="153"/>
      <c r="E133" s="153"/>
      <c r="F133" s="137"/>
      <c r="G133" s="137"/>
      <c r="H133" s="138"/>
      <c r="I133" s="138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</row>
    <row r="134" spans="1:20" s="128" customFormat="1" ht="33">
      <c r="A134" s="79">
        <v>1</v>
      </c>
      <c r="B134" s="53" t="s">
        <v>45</v>
      </c>
      <c r="C134" s="110" t="s">
        <v>30</v>
      </c>
      <c r="D134" s="150" t="s">
        <v>73</v>
      </c>
      <c r="E134" s="131"/>
      <c r="F134" s="129" t="s">
        <v>288</v>
      </c>
      <c r="G134" s="130"/>
      <c r="H134" s="131"/>
      <c r="I134" s="131"/>
      <c r="J134" s="142">
        <f>SUM(J135:J137)</f>
        <v>15800</v>
      </c>
      <c r="K134" s="136"/>
      <c r="L134" s="142">
        <f>SUM(L135:L137)</f>
        <v>0</v>
      </c>
      <c r="M134" s="136"/>
      <c r="N134" s="142">
        <f>SUM(N135:N137)</f>
        <v>120000</v>
      </c>
      <c r="O134" s="136"/>
      <c r="P134" s="142">
        <f>SUM(P135:P137)</f>
        <v>40000</v>
      </c>
      <c r="Q134" s="136"/>
      <c r="R134" s="142">
        <f>SUM(R135:R137)</f>
        <v>80000</v>
      </c>
      <c r="S134" s="136"/>
      <c r="T134" s="142">
        <f>SUM(T135:T137)</f>
        <v>255800</v>
      </c>
    </row>
    <row r="135" spans="1:20" s="128" customFormat="1" ht="36">
      <c r="A135" s="79">
        <v>1</v>
      </c>
      <c r="B135" s="53" t="s">
        <v>45</v>
      </c>
      <c r="C135" s="110" t="s">
        <v>30</v>
      </c>
      <c r="D135" s="150" t="s">
        <v>73</v>
      </c>
      <c r="E135" s="150">
        <v>2</v>
      </c>
      <c r="F135" s="130" t="s">
        <v>289</v>
      </c>
      <c r="G135" s="130"/>
      <c r="H135" s="131"/>
      <c r="I135" s="131"/>
      <c r="J135" s="143"/>
      <c r="K135" s="136"/>
      <c r="L135" s="135"/>
      <c r="M135" s="131" t="s">
        <v>329</v>
      </c>
      <c r="N135" s="135">
        <v>40000</v>
      </c>
      <c r="O135" s="131"/>
      <c r="P135" s="135"/>
      <c r="Q135" s="131" t="s">
        <v>329</v>
      </c>
      <c r="R135" s="135">
        <v>40000</v>
      </c>
      <c r="S135" s="131" t="s">
        <v>332</v>
      </c>
      <c r="T135" s="135">
        <f>L135+N135+P135+R135+J135</f>
        <v>80000</v>
      </c>
    </row>
    <row r="136" spans="1:20" s="128" customFormat="1">
      <c r="A136" s="79">
        <v>1</v>
      </c>
      <c r="B136" s="53" t="s">
        <v>45</v>
      </c>
      <c r="C136" s="110" t="s">
        <v>30</v>
      </c>
      <c r="D136" s="150" t="s">
        <v>73</v>
      </c>
      <c r="E136" s="150">
        <v>4</v>
      </c>
      <c r="F136" s="130" t="s">
        <v>290</v>
      </c>
      <c r="G136" s="130"/>
      <c r="H136" s="131"/>
      <c r="I136" s="131"/>
      <c r="J136" s="143"/>
      <c r="K136" s="136"/>
      <c r="L136" s="135"/>
      <c r="M136" s="131" t="s">
        <v>331</v>
      </c>
      <c r="N136" s="135">
        <v>40000</v>
      </c>
      <c r="O136" s="131"/>
      <c r="P136" s="135"/>
      <c r="Q136" s="131"/>
      <c r="R136" s="135"/>
      <c r="S136" s="131" t="s">
        <v>331</v>
      </c>
      <c r="T136" s="135">
        <f t="shared" ref="T136:T137" si="8">L136+N136+P136+R136+J136</f>
        <v>40000</v>
      </c>
    </row>
    <row r="137" spans="1:20" s="128" customFormat="1" ht="36">
      <c r="A137" s="79">
        <v>1</v>
      </c>
      <c r="B137" s="53" t="s">
        <v>45</v>
      </c>
      <c r="C137" s="110" t="s">
        <v>30</v>
      </c>
      <c r="D137" s="150" t="s">
        <v>73</v>
      </c>
      <c r="E137" s="131">
        <v>5</v>
      </c>
      <c r="F137" s="130" t="s">
        <v>291</v>
      </c>
      <c r="G137" s="130"/>
      <c r="H137" s="131"/>
      <c r="I137" s="131" t="s">
        <v>329</v>
      </c>
      <c r="J137" s="144">
        <v>15800</v>
      </c>
      <c r="K137" s="131" t="s">
        <v>308</v>
      </c>
      <c r="L137" s="135">
        <v>0</v>
      </c>
      <c r="M137" s="131" t="s">
        <v>329</v>
      </c>
      <c r="N137" s="135">
        <v>40000</v>
      </c>
      <c r="O137" s="131" t="s">
        <v>329</v>
      </c>
      <c r="P137" s="135">
        <v>40000</v>
      </c>
      <c r="Q137" s="131" t="s">
        <v>329</v>
      </c>
      <c r="R137" s="135">
        <v>40000</v>
      </c>
      <c r="S137" s="131" t="s">
        <v>330</v>
      </c>
      <c r="T137" s="135">
        <f t="shared" si="8"/>
        <v>135800</v>
      </c>
    </row>
    <row r="138" spans="1:20" s="128" customFormat="1">
      <c r="A138" s="152"/>
      <c r="B138" s="152"/>
      <c r="C138" s="152"/>
      <c r="D138" s="153"/>
      <c r="E138" s="153"/>
      <c r="F138" s="137"/>
      <c r="G138" s="137"/>
      <c r="H138" s="138"/>
      <c r="I138" s="138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</row>
    <row r="139" spans="1:20" s="128" customFormat="1" ht="33">
      <c r="A139" s="79">
        <v>1</v>
      </c>
      <c r="B139" s="53" t="s">
        <v>45</v>
      </c>
      <c r="C139" s="110" t="s">
        <v>30</v>
      </c>
      <c r="D139" s="150" t="s">
        <v>55</v>
      </c>
      <c r="E139" s="131"/>
      <c r="F139" s="129" t="s">
        <v>292</v>
      </c>
      <c r="G139" s="130"/>
      <c r="H139" s="131"/>
      <c r="I139" s="131"/>
      <c r="J139" s="132">
        <f>SUM(J140:J141)</f>
        <v>0</v>
      </c>
      <c r="K139" s="136"/>
      <c r="L139" s="132">
        <f>SUM(L140:L141)</f>
        <v>0</v>
      </c>
      <c r="M139" s="136"/>
      <c r="N139" s="132">
        <f>SUM(N140:N141)</f>
        <v>0</v>
      </c>
      <c r="O139" s="136"/>
      <c r="P139" s="132">
        <f>SUM(P140:P141)</f>
        <v>0</v>
      </c>
      <c r="Q139" s="136"/>
      <c r="R139" s="132">
        <f>SUM(R140:R141)</f>
        <v>0</v>
      </c>
      <c r="S139" s="136"/>
      <c r="T139" s="132">
        <f>SUM(T140:T141)</f>
        <v>0</v>
      </c>
    </row>
    <row r="140" spans="1:20" s="128" customFormat="1" ht="24.75" customHeight="1">
      <c r="A140" s="79">
        <v>1</v>
      </c>
      <c r="B140" s="53" t="s">
        <v>45</v>
      </c>
      <c r="C140" s="110" t="s">
        <v>30</v>
      </c>
      <c r="D140" s="150" t="s">
        <v>55</v>
      </c>
      <c r="E140" s="131">
        <v>1</v>
      </c>
      <c r="F140" s="130" t="s">
        <v>293</v>
      </c>
      <c r="G140" s="130"/>
      <c r="H140" s="131"/>
      <c r="I140" s="131" t="s">
        <v>308</v>
      </c>
      <c r="J140" s="135">
        <v>0</v>
      </c>
      <c r="K140" s="131" t="s">
        <v>308</v>
      </c>
      <c r="L140" s="135">
        <v>0</v>
      </c>
      <c r="M140" s="131" t="s">
        <v>308</v>
      </c>
      <c r="N140" s="135">
        <v>0</v>
      </c>
      <c r="O140" s="131" t="s">
        <v>308</v>
      </c>
      <c r="P140" s="135">
        <v>0</v>
      </c>
      <c r="Q140" s="131" t="s">
        <v>308</v>
      </c>
      <c r="R140" s="135">
        <v>0</v>
      </c>
      <c r="S140" s="131" t="s">
        <v>308</v>
      </c>
      <c r="T140" s="135">
        <f t="shared" ref="T140:T141" si="9">L140+N140+P140+R140</f>
        <v>0</v>
      </c>
    </row>
    <row r="141" spans="1:20" s="128" customFormat="1" ht="36">
      <c r="A141" s="79">
        <v>1</v>
      </c>
      <c r="B141" s="53" t="s">
        <v>45</v>
      </c>
      <c r="C141" s="110" t="s">
        <v>30</v>
      </c>
      <c r="D141" s="150" t="s">
        <v>55</v>
      </c>
      <c r="E141" s="131">
        <v>3</v>
      </c>
      <c r="F141" s="130" t="s">
        <v>294</v>
      </c>
      <c r="G141" s="130"/>
      <c r="H141" s="131"/>
      <c r="I141" s="131"/>
      <c r="J141" s="135"/>
      <c r="K141" s="136"/>
      <c r="L141" s="136"/>
      <c r="M141" s="131" t="s">
        <v>308</v>
      </c>
      <c r="N141" s="135">
        <v>0</v>
      </c>
      <c r="O141" s="131" t="s">
        <v>308</v>
      </c>
      <c r="P141" s="135">
        <v>0</v>
      </c>
      <c r="Q141" s="131" t="s">
        <v>308</v>
      </c>
      <c r="R141" s="135">
        <v>0</v>
      </c>
      <c r="S141" s="131" t="s">
        <v>308</v>
      </c>
      <c r="T141" s="135">
        <f t="shared" si="9"/>
        <v>0</v>
      </c>
    </row>
    <row r="142" spans="1:20" s="128" customFormat="1">
      <c r="A142" s="152"/>
      <c r="B142" s="152"/>
      <c r="C142" s="152"/>
      <c r="D142" s="153"/>
      <c r="E142" s="153"/>
      <c r="F142" s="137"/>
      <c r="G142" s="137"/>
      <c r="H142" s="138"/>
      <c r="I142" s="138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</row>
    <row r="143" spans="1:20" s="128" customFormat="1" ht="49.5">
      <c r="A143" s="79">
        <v>1</v>
      </c>
      <c r="B143" s="53" t="s">
        <v>45</v>
      </c>
      <c r="C143" s="110" t="s">
        <v>30</v>
      </c>
      <c r="D143" s="150" t="s">
        <v>45</v>
      </c>
      <c r="E143" s="131"/>
      <c r="F143" s="129" t="s">
        <v>295</v>
      </c>
      <c r="G143" s="130"/>
      <c r="H143" s="131"/>
      <c r="I143" s="131"/>
      <c r="J143" s="142">
        <f>SUM(J144:J146)</f>
        <v>0</v>
      </c>
      <c r="K143" s="136"/>
      <c r="L143" s="142">
        <f>SUM(L144:L146)</f>
        <v>0</v>
      </c>
      <c r="M143" s="136"/>
      <c r="N143" s="142">
        <f>SUM(N144:N146)</f>
        <v>18000</v>
      </c>
      <c r="O143" s="136"/>
      <c r="P143" s="142">
        <f>SUM(P144:P146)</f>
        <v>18000</v>
      </c>
      <c r="Q143" s="136"/>
      <c r="R143" s="142">
        <f>SUM(R144:R146)</f>
        <v>18000</v>
      </c>
      <c r="S143" s="136"/>
      <c r="T143" s="142">
        <f>SUM(T144:T146)</f>
        <v>54000</v>
      </c>
    </row>
    <row r="144" spans="1:20" s="128" customFormat="1" ht="54">
      <c r="A144" s="79">
        <v>1</v>
      </c>
      <c r="B144" s="53" t="s">
        <v>45</v>
      </c>
      <c r="C144" s="110" t="s">
        <v>30</v>
      </c>
      <c r="D144" s="150" t="s">
        <v>45</v>
      </c>
      <c r="E144" s="131">
        <v>1</v>
      </c>
      <c r="F144" s="130" t="s">
        <v>296</v>
      </c>
      <c r="G144" s="130"/>
      <c r="H144" s="131"/>
      <c r="I144" s="131"/>
      <c r="J144" s="135"/>
      <c r="K144" s="131"/>
      <c r="L144" s="135"/>
      <c r="M144" s="131" t="s">
        <v>297</v>
      </c>
      <c r="N144" s="135">
        <v>6000</v>
      </c>
      <c r="O144" s="131" t="s">
        <v>297</v>
      </c>
      <c r="P144" s="135">
        <v>6000</v>
      </c>
      <c r="Q144" s="131" t="s">
        <v>297</v>
      </c>
      <c r="R144" s="135">
        <v>6000</v>
      </c>
      <c r="S144" s="131" t="s">
        <v>298</v>
      </c>
      <c r="T144" s="135">
        <f>L144+N144+P144+R144+J144</f>
        <v>18000</v>
      </c>
    </row>
    <row r="145" spans="1:20" s="128" customFormat="1" ht="36">
      <c r="A145" s="79">
        <v>1</v>
      </c>
      <c r="B145" s="53" t="s">
        <v>45</v>
      </c>
      <c r="C145" s="110" t="s">
        <v>30</v>
      </c>
      <c r="D145" s="150" t="s">
        <v>45</v>
      </c>
      <c r="E145" s="131">
        <v>2</v>
      </c>
      <c r="F145" s="130" t="s">
        <v>299</v>
      </c>
      <c r="G145" s="130"/>
      <c r="H145" s="131"/>
      <c r="I145" s="131"/>
      <c r="J145" s="135"/>
      <c r="K145" s="131"/>
      <c r="L145" s="135"/>
      <c r="M145" s="131" t="s">
        <v>300</v>
      </c>
      <c r="N145" s="135">
        <v>6000</v>
      </c>
      <c r="O145" s="131" t="s">
        <v>300</v>
      </c>
      <c r="P145" s="135">
        <v>6000</v>
      </c>
      <c r="Q145" s="131" t="s">
        <v>300</v>
      </c>
      <c r="R145" s="135">
        <v>6000</v>
      </c>
      <c r="S145" s="131" t="s">
        <v>301</v>
      </c>
      <c r="T145" s="135">
        <f t="shared" ref="T145:T146" si="10">L145+N145+P145+R145+J145</f>
        <v>18000</v>
      </c>
    </row>
    <row r="146" spans="1:20" s="128" customFormat="1" ht="36">
      <c r="A146" s="79">
        <v>1</v>
      </c>
      <c r="B146" s="53" t="s">
        <v>45</v>
      </c>
      <c r="C146" s="110" t="s">
        <v>30</v>
      </c>
      <c r="D146" s="150" t="s">
        <v>45</v>
      </c>
      <c r="E146" s="131">
        <v>4</v>
      </c>
      <c r="F146" s="130" t="s">
        <v>302</v>
      </c>
      <c r="G146" s="130"/>
      <c r="H146" s="131"/>
      <c r="I146" s="131"/>
      <c r="J146" s="135"/>
      <c r="K146" s="131"/>
      <c r="L146" s="135"/>
      <c r="M146" s="131" t="s">
        <v>297</v>
      </c>
      <c r="N146" s="135">
        <v>6000</v>
      </c>
      <c r="O146" s="131" t="s">
        <v>297</v>
      </c>
      <c r="P146" s="135">
        <v>6000</v>
      </c>
      <c r="Q146" s="131" t="s">
        <v>297</v>
      </c>
      <c r="R146" s="135">
        <v>6000</v>
      </c>
      <c r="S146" s="131" t="s">
        <v>298</v>
      </c>
      <c r="T146" s="135">
        <f t="shared" si="10"/>
        <v>18000</v>
      </c>
    </row>
    <row r="147" spans="1:20" s="152" customFormat="1">
      <c r="D147" s="153"/>
      <c r="E147" s="153"/>
      <c r="F147" s="137"/>
      <c r="G147" s="137"/>
      <c r="H147" s="138"/>
      <c r="I147" s="138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</row>
    <row r="148" spans="1:20" s="128" customFormat="1" ht="33">
      <c r="A148" s="79">
        <v>1</v>
      </c>
      <c r="B148" s="53" t="s">
        <v>45</v>
      </c>
      <c r="C148" s="110" t="s">
        <v>30</v>
      </c>
      <c r="D148" s="150" t="s">
        <v>63</v>
      </c>
      <c r="E148" s="131"/>
      <c r="F148" s="129" t="s">
        <v>303</v>
      </c>
      <c r="G148" s="130"/>
      <c r="H148" s="131"/>
      <c r="I148" s="131"/>
      <c r="J148" s="142">
        <f>J149</f>
        <v>55000</v>
      </c>
      <c r="K148" s="136"/>
      <c r="L148" s="142">
        <f>L149</f>
        <v>55000</v>
      </c>
      <c r="M148" s="136"/>
      <c r="N148" s="142">
        <f>N149</f>
        <v>55000</v>
      </c>
      <c r="O148" s="136"/>
      <c r="P148" s="142">
        <f>P149</f>
        <v>55000</v>
      </c>
      <c r="Q148" s="136"/>
      <c r="R148" s="142">
        <f>R149</f>
        <v>55000</v>
      </c>
      <c r="S148" s="136"/>
      <c r="T148" s="142">
        <f>T149</f>
        <v>275000</v>
      </c>
    </row>
    <row r="149" spans="1:20" s="128" customFormat="1" ht="36">
      <c r="A149" s="79">
        <v>1</v>
      </c>
      <c r="B149" s="53" t="s">
        <v>45</v>
      </c>
      <c r="C149" s="110" t="s">
        <v>30</v>
      </c>
      <c r="D149" s="150" t="s">
        <v>63</v>
      </c>
      <c r="E149" s="131">
        <v>1</v>
      </c>
      <c r="F149" s="130" t="s">
        <v>304</v>
      </c>
      <c r="G149" s="130"/>
      <c r="H149" s="131"/>
      <c r="I149" s="131" t="s">
        <v>333</v>
      </c>
      <c r="J149" s="135">
        <v>55000</v>
      </c>
      <c r="K149" s="131" t="s">
        <v>333</v>
      </c>
      <c r="L149" s="135">
        <v>55000</v>
      </c>
      <c r="M149" s="131" t="s">
        <v>333</v>
      </c>
      <c r="N149" s="135">
        <v>55000</v>
      </c>
      <c r="O149" s="131" t="s">
        <v>333</v>
      </c>
      <c r="P149" s="135">
        <v>55000</v>
      </c>
      <c r="Q149" s="131" t="s">
        <v>333</v>
      </c>
      <c r="R149" s="135">
        <v>55000</v>
      </c>
      <c r="S149" s="131" t="s">
        <v>334</v>
      </c>
      <c r="T149" s="135">
        <f>L149+N149+P149+R149+J149</f>
        <v>275000</v>
      </c>
    </row>
  </sheetData>
  <mergeCells count="16">
    <mergeCell ref="A8:E8"/>
    <mergeCell ref="A1:U1"/>
    <mergeCell ref="A2:U2"/>
    <mergeCell ref="A3:U3"/>
    <mergeCell ref="A5:E7"/>
    <mergeCell ref="F5:F7"/>
    <mergeCell ref="G5:G7"/>
    <mergeCell ref="H5:H7"/>
    <mergeCell ref="I5:T5"/>
    <mergeCell ref="U5:U7"/>
    <mergeCell ref="I6:J6"/>
    <mergeCell ref="K6:L6"/>
    <mergeCell ref="M6:N6"/>
    <mergeCell ref="O6:P6"/>
    <mergeCell ref="Q6:R6"/>
    <mergeCell ref="S6:T6"/>
  </mergeCells>
  <pageMargins left="0.11811023622047245" right="0.15748031496062992" top="0.74803149606299213" bottom="0.35433070866141736" header="0.31496062992125984" footer="0.31496062992125984"/>
  <pageSetup paperSize="9" scale="52" orientation="landscape" horizontalDpi="0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8"/>
  <sheetViews>
    <sheetView view="pageBreakPreview" zoomScale="60" zoomScaleNormal="100" workbookViewId="0">
      <pane ySplit="4" topLeftCell="A44" activePane="bottomLeft" state="frozen"/>
      <selection pane="bottomLeft" activeCell="A5" sqref="A5"/>
    </sheetView>
  </sheetViews>
  <sheetFormatPr defaultRowHeight="15"/>
  <cols>
    <col min="1" max="6" width="27.7109375" customWidth="1"/>
    <col min="7" max="12" width="15.7109375" customWidth="1"/>
    <col min="13" max="13" width="14.42578125" customWidth="1"/>
    <col min="14" max="14" width="18.140625" customWidth="1"/>
    <col min="15" max="24" width="9.140625" style="168"/>
  </cols>
  <sheetData>
    <row r="2" spans="1:24" s="166" customFormat="1" ht="31.5" customHeight="1">
      <c r="A2" s="165" t="s">
        <v>342</v>
      </c>
      <c r="O2" s="167"/>
      <c r="P2" s="167"/>
      <c r="Q2" s="167"/>
      <c r="R2" s="167"/>
      <c r="S2" s="167"/>
      <c r="T2" s="167"/>
      <c r="U2" s="167"/>
      <c r="V2" s="167"/>
      <c r="W2" s="167"/>
      <c r="X2" s="167"/>
    </row>
    <row r="3" spans="1:24" s="169" customFormat="1" ht="17.100000000000001" customHeight="1">
      <c r="A3" s="215" t="s">
        <v>343</v>
      </c>
      <c r="B3" s="215" t="s">
        <v>344</v>
      </c>
      <c r="C3" s="215" t="s">
        <v>345</v>
      </c>
      <c r="D3" s="215" t="s">
        <v>346</v>
      </c>
      <c r="E3" s="215" t="s">
        <v>347</v>
      </c>
      <c r="F3" s="215" t="s">
        <v>348</v>
      </c>
      <c r="G3" s="215" t="s">
        <v>349</v>
      </c>
      <c r="H3" s="217" t="s">
        <v>350</v>
      </c>
      <c r="I3" s="218"/>
      <c r="J3" s="218"/>
      <c r="K3" s="218"/>
      <c r="L3" s="218"/>
      <c r="M3" s="219"/>
      <c r="N3" s="217" t="s">
        <v>351</v>
      </c>
      <c r="O3" s="168"/>
      <c r="P3" s="168"/>
      <c r="Q3" s="168"/>
      <c r="R3" s="168"/>
      <c r="S3" s="168"/>
      <c r="T3" s="168"/>
      <c r="U3" s="168"/>
      <c r="V3" s="168"/>
      <c r="W3" s="168"/>
      <c r="X3" s="168"/>
    </row>
    <row r="4" spans="1:24" s="169" customFormat="1" ht="17.100000000000001" customHeight="1">
      <c r="A4" s="216"/>
      <c r="B4" s="216"/>
      <c r="C4" s="216"/>
      <c r="D4" s="216"/>
      <c r="E4" s="216"/>
      <c r="F4" s="216"/>
      <c r="G4" s="216"/>
      <c r="H4" s="170">
        <v>2016</v>
      </c>
      <c r="I4" s="170">
        <v>2017</v>
      </c>
      <c r="J4" s="170">
        <v>2018</v>
      </c>
      <c r="K4" s="170">
        <v>2019</v>
      </c>
      <c r="L4" s="170">
        <v>2020</v>
      </c>
      <c r="M4" s="171">
        <v>2021</v>
      </c>
      <c r="N4" s="220"/>
      <c r="O4" s="168"/>
      <c r="P4" s="168"/>
      <c r="Q4" s="168"/>
      <c r="R4" s="168"/>
      <c r="S4" s="168"/>
      <c r="T4" s="168"/>
      <c r="U4" s="168"/>
      <c r="V4" s="168"/>
      <c r="W4" s="168"/>
      <c r="X4" s="168"/>
    </row>
    <row r="5" spans="1:24" s="177" customFormat="1" ht="140.25" customHeight="1">
      <c r="A5" s="172" t="s">
        <v>352</v>
      </c>
      <c r="B5" s="173" t="s">
        <v>353</v>
      </c>
      <c r="C5" s="174" t="s">
        <v>354</v>
      </c>
      <c r="D5" s="173" t="s">
        <v>355</v>
      </c>
      <c r="E5" s="173" t="s">
        <v>356</v>
      </c>
      <c r="F5" s="173" t="s">
        <v>42</v>
      </c>
      <c r="G5" s="175" t="s">
        <v>357</v>
      </c>
      <c r="H5" s="175" t="s">
        <v>358</v>
      </c>
      <c r="I5" s="175" t="s">
        <v>359</v>
      </c>
      <c r="J5" s="175" t="s">
        <v>359</v>
      </c>
      <c r="K5" s="175" t="s">
        <v>359</v>
      </c>
      <c r="L5" s="175" t="s">
        <v>359</v>
      </c>
      <c r="M5" s="175" t="s">
        <v>359</v>
      </c>
      <c r="N5" s="176" t="s">
        <v>28</v>
      </c>
    </row>
    <row r="6" spans="1:24" s="177" customFormat="1" ht="33.75" customHeight="1">
      <c r="A6" s="178"/>
      <c r="B6" s="179"/>
      <c r="C6" s="174"/>
      <c r="D6" s="173"/>
      <c r="E6" s="173"/>
      <c r="F6" s="173" t="s">
        <v>47</v>
      </c>
      <c r="G6" s="175"/>
      <c r="H6" s="175"/>
      <c r="I6" s="175"/>
      <c r="J6" s="175"/>
      <c r="K6" s="175"/>
      <c r="L6" s="175"/>
      <c r="M6" s="175"/>
      <c r="N6" s="176"/>
    </row>
    <row r="7" spans="1:24" s="177" customFormat="1" ht="45" customHeight="1">
      <c r="A7" s="178"/>
      <c r="B7" s="179"/>
      <c r="C7" s="174"/>
      <c r="D7" s="173"/>
      <c r="E7" s="173"/>
      <c r="F7" s="173" t="s">
        <v>51</v>
      </c>
      <c r="G7" s="175"/>
      <c r="H7" s="175"/>
      <c r="I7" s="175"/>
      <c r="J7" s="175"/>
      <c r="K7" s="175"/>
      <c r="L7" s="175"/>
      <c r="M7" s="175"/>
      <c r="N7" s="176"/>
    </row>
    <row r="8" spans="1:24" s="177" customFormat="1" ht="47.25" customHeight="1">
      <c r="A8" s="178"/>
      <c r="B8" s="179"/>
      <c r="C8" s="174"/>
      <c r="D8" s="173"/>
      <c r="E8" s="173"/>
      <c r="F8" s="173" t="s">
        <v>56</v>
      </c>
      <c r="G8" s="175"/>
      <c r="H8" s="175"/>
      <c r="I8" s="175"/>
      <c r="J8" s="175"/>
      <c r="K8" s="175"/>
      <c r="L8" s="175"/>
      <c r="M8" s="175"/>
      <c r="N8" s="176"/>
    </row>
    <row r="9" spans="1:24" s="177" customFormat="1" ht="35.25" customHeight="1">
      <c r="A9" s="178"/>
      <c r="B9" s="179"/>
      <c r="C9" s="174"/>
      <c r="D9" s="173"/>
      <c r="E9" s="173"/>
      <c r="F9" s="173" t="s">
        <v>60</v>
      </c>
      <c r="G9" s="175"/>
      <c r="H9" s="175"/>
      <c r="I9" s="175"/>
      <c r="J9" s="175"/>
      <c r="K9" s="175"/>
      <c r="L9" s="175"/>
      <c r="M9" s="175"/>
      <c r="N9" s="176"/>
    </row>
    <row r="10" spans="1:24" s="177" customFormat="1" ht="44.25" customHeight="1">
      <c r="A10" s="178"/>
      <c r="B10" s="179"/>
      <c r="C10" s="174"/>
      <c r="D10" s="173"/>
      <c r="E10" s="173"/>
      <c r="F10" s="173" t="s">
        <v>64</v>
      </c>
      <c r="G10" s="175"/>
      <c r="H10" s="175"/>
      <c r="I10" s="175"/>
      <c r="J10" s="175"/>
      <c r="K10" s="175"/>
      <c r="L10" s="175"/>
      <c r="M10" s="175"/>
      <c r="N10" s="176"/>
    </row>
    <row r="11" spans="1:24" s="177" customFormat="1" ht="62.25" customHeight="1">
      <c r="A11" s="178"/>
      <c r="B11" s="179"/>
      <c r="C11" s="174"/>
      <c r="D11" s="173"/>
      <c r="E11" s="173"/>
      <c r="F11" s="173" t="s">
        <v>66</v>
      </c>
      <c r="G11" s="175"/>
      <c r="H11" s="175"/>
      <c r="I11" s="175"/>
      <c r="J11" s="175"/>
      <c r="K11" s="175"/>
      <c r="L11" s="175"/>
      <c r="M11" s="175"/>
      <c r="N11" s="176"/>
    </row>
    <row r="12" spans="1:24" s="177" customFormat="1" ht="45" customHeight="1">
      <c r="A12" s="178"/>
      <c r="B12" s="179"/>
      <c r="C12" s="174"/>
      <c r="D12" s="173"/>
      <c r="E12" s="173"/>
      <c r="F12" s="173" t="s">
        <v>67</v>
      </c>
      <c r="G12" s="175"/>
      <c r="H12" s="175"/>
      <c r="I12" s="175"/>
      <c r="J12" s="175"/>
      <c r="K12" s="175"/>
      <c r="L12" s="175"/>
      <c r="M12" s="175"/>
      <c r="N12" s="176"/>
    </row>
    <row r="13" spans="1:24" s="177" customFormat="1" ht="33" customHeight="1">
      <c r="A13" s="178"/>
      <c r="B13" s="179"/>
      <c r="C13" s="174"/>
      <c r="D13" s="173"/>
      <c r="E13" s="173"/>
      <c r="F13" s="173" t="s">
        <v>69</v>
      </c>
      <c r="G13" s="175"/>
      <c r="H13" s="175"/>
      <c r="I13" s="175"/>
      <c r="J13" s="175"/>
      <c r="K13" s="175"/>
      <c r="L13" s="175"/>
      <c r="M13" s="175"/>
      <c r="N13" s="176"/>
    </row>
    <row r="14" spans="1:24" s="177" customFormat="1" ht="49.5" customHeight="1">
      <c r="A14" s="178"/>
      <c r="B14" s="179"/>
      <c r="C14" s="174"/>
      <c r="D14" s="173"/>
      <c r="E14" s="173" t="s">
        <v>360</v>
      </c>
      <c r="F14" s="173" t="s">
        <v>23</v>
      </c>
      <c r="G14" s="175"/>
      <c r="H14" s="175"/>
      <c r="I14" s="175"/>
      <c r="J14" s="175"/>
      <c r="K14" s="175"/>
      <c r="L14" s="175"/>
      <c r="M14" s="175"/>
      <c r="N14" s="176"/>
    </row>
    <row r="15" spans="1:24" s="177" customFormat="1" ht="81.75" customHeight="1">
      <c r="A15" s="180"/>
      <c r="B15" s="178"/>
      <c r="C15" s="174" t="s">
        <v>361</v>
      </c>
      <c r="D15" s="176" t="s">
        <v>362</v>
      </c>
      <c r="E15" s="174" t="s">
        <v>363</v>
      </c>
      <c r="F15" s="174" t="s">
        <v>74</v>
      </c>
      <c r="G15" s="175" t="s">
        <v>364</v>
      </c>
      <c r="H15" s="175" t="s">
        <v>365</v>
      </c>
      <c r="I15" s="175" t="s">
        <v>366</v>
      </c>
      <c r="J15" s="175" t="s">
        <v>366</v>
      </c>
      <c r="K15" s="175" t="s">
        <v>366</v>
      </c>
      <c r="L15" s="175" t="s">
        <v>366</v>
      </c>
      <c r="M15" s="175" t="s">
        <v>366</v>
      </c>
      <c r="N15" s="176" t="s">
        <v>28</v>
      </c>
    </row>
    <row r="16" spans="1:24" s="177" customFormat="1" ht="58.5" customHeight="1">
      <c r="A16" s="180"/>
      <c r="B16" s="178"/>
      <c r="C16" s="180"/>
      <c r="D16" s="180"/>
      <c r="E16" s="174"/>
      <c r="F16" s="174" t="s">
        <v>81</v>
      </c>
      <c r="G16" s="175"/>
      <c r="H16" s="175"/>
      <c r="I16" s="175"/>
      <c r="J16" s="175"/>
      <c r="K16" s="175"/>
      <c r="L16" s="175"/>
      <c r="M16" s="175"/>
      <c r="N16" s="176"/>
    </row>
    <row r="17" spans="1:14" s="177" customFormat="1" ht="57">
      <c r="A17" s="180"/>
      <c r="B17" s="178"/>
      <c r="C17" s="180"/>
      <c r="D17" s="180"/>
      <c r="E17" s="174"/>
      <c r="F17" s="174" t="s">
        <v>82</v>
      </c>
      <c r="G17" s="175"/>
      <c r="H17" s="175"/>
      <c r="I17" s="175"/>
      <c r="J17" s="175"/>
      <c r="K17" s="175"/>
      <c r="L17" s="175"/>
      <c r="M17" s="175"/>
      <c r="N17" s="176"/>
    </row>
    <row r="18" spans="1:14" s="177" customFormat="1" ht="28.5">
      <c r="A18" s="180"/>
      <c r="B18" s="178"/>
      <c r="C18" s="180"/>
      <c r="D18" s="180"/>
      <c r="E18" s="174"/>
      <c r="F18" s="174" t="s">
        <v>85</v>
      </c>
      <c r="G18" s="175"/>
      <c r="H18" s="175"/>
      <c r="I18" s="175"/>
      <c r="J18" s="175"/>
      <c r="K18" s="175"/>
      <c r="L18" s="175"/>
      <c r="M18" s="175"/>
      <c r="N18" s="176"/>
    </row>
    <row r="19" spans="1:14" s="177" customFormat="1" ht="57">
      <c r="A19" s="180"/>
      <c r="B19" s="178"/>
      <c r="C19" s="180"/>
      <c r="D19" s="180"/>
      <c r="E19" s="174"/>
      <c r="F19" s="174" t="s">
        <v>89</v>
      </c>
      <c r="G19" s="175"/>
      <c r="H19" s="175"/>
      <c r="I19" s="175"/>
      <c r="J19" s="175"/>
      <c r="K19" s="175"/>
      <c r="L19" s="175"/>
      <c r="M19" s="175"/>
      <c r="N19" s="176"/>
    </row>
    <row r="20" spans="1:14" s="177" customFormat="1" ht="28.5">
      <c r="A20" s="180"/>
      <c r="B20" s="178"/>
      <c r="C20" s="180"/>
      <c r="D20" s="180"/>
      <c r="E20" s="174"/>
      <c r="F20" s="174" t="s">
        <v>93</v>
      </c>
      <c r="G20" s="175"/>
      <c r="H20" s="175"/>
      <c r="I20" s="175"/>
      <c r="J20" s="175"/>
      <c r="K20" s="175"/>
      <c r="L20" s="175"/>
      <c r="M20" s="175"/>
      <c r="N20" s="176"/>
    </row>
    <row r="21" spans="1:14" s="177" customFormat="1" ht="71.25">
      <c r="A21" s="180"/>
      <c r="B21" s="178"/>
      <c r="C21" s="180"/>
      <c r="D21" s="180"/>
      <c r="E21" s="174"/>
      <c r="F21" s="174" t="s">
        <v>96</v>
      </c>
      <c r="G21" s="175"/>
      <c r="H21" s="175"/>
      <c r="I21" s="175"/>
      <c r="J21" s="175"/>
      <c r="K21" s="175"/>
      <c r="L21" s="175"/>
      <c r="M21" s="175"/>
      <c r="N21" s="176"/>
    </row>
    <row r="22" spans="1:14" s="177" customFormat="1" ht="42.75">
      <c r="A22" s="180"/>
      <c r="B22" s="178"/>
      <c r="C22" s="180"/>
      <c r="D22" s="180"/>
      <c r="E22" s="174"/>
      <c r="F22" s="174" t="s">
        <v>100</v>
      </c>
      <c r="G22" s="175"/>
      <c r="H22" s="175"/>
      <c r="I22" s="175"/>
      <c r="J22" s="175"/>
      <c r="K22" s="175"/>
      <c r="L22" s="175"/>
      <c r="M22" s="175"/>
      <c r="N22" s="176"/>
    </row>
    <row r="23" spans="1:14" s="177" customFormat="1" ht="28.5">
      <c r="A23" s="180"/>
      <c r="B23" s="178"/>
      <c r="C23" s="180"/>
      <c r="D23" s="180"/>
      <c r="E23" s="174"/>
      <c r="F23" s="174" t="s">
        <v>102</v>
      </c>
      <c r="G23" s="175"/>
      <c r="H23" s="175"/>
      <c r="I23" s="175"/>
      <c r="J23" s="175"/>
      <c r="K23" s="175"/>
      <c r="L23" s="175"/>
      <c r="M23" s="175"/>
      <c r="N23" s="176"/>
    </row>
    <row r="24" spans="1:14" s="177" customFormat="1" ht="71.25">
      <c r="A24" s="180"/>
      <c r="B24" s="178"/>
      <c r="C24" s="180"/>
      <c r="D24" s="180" t="s">
        <v>367</v>
      </c>
      <c r="E24" s="176" t="s">
        <v>368</v>
      </c>
      <c r="F24" s="176" t="s">
        <v>105</v>
      </c>
      <c r="G24" s="175" t="s">
        <v>369</v>
      </c>
      <c r="H24" s="175" t="s">
        <v>369</v>
      </c>
      <c r="I24" s="175" t="s">
        <v>370</v>
      </c>
      <c r="J24" s="175" t="s">
        <v>370</v>
      </c>
      <c r="K24" s="175" t="s">
        <v>370</v>
      </c>
      <c r="L24" s="175" t="s">
        <v>370</v>
      </c>
      <c r="M24" s="175" t="s">
        <v>370</v>
      </c>
      <c r="N24" s="176" t="s">
        <v>28</v>
      </c>
    </row>
    <row r="25" spans="1:14" s="177" customFormat="1" ht="28.5">
      <c r="A25" s="180"/>
      <c r="B25" s="178"/>
      <c r="C25" s="180"/>
      <c r="D25" s="180"/>
      <c r="E25" s="174"/>
      <c r="F25" s="174" t="s">
        <v>108</v>
      </c>
      <c r="G25" s="175"/>
      <c r="H25" s="175"/>
      <c r="I25" s="175"/>
      <c r="J25" s="175"/>
      <c r="K25" s="175"/>
      <c r="L25" s="175"/>
      <c r="M25" s="175"/>
      <c r="N25" s="176"/>
    </row>
    <row r="26" spans="1:14" s="177" customFormat="1" ht="28.5">
      <c r="A26" s="180"/>
      <c r="B26" s="178"/>
      <c r="C26" s="180"/>
      <c r="D26" s="180"/>
      <c r="E26" s="174"/>
      <c r="F26" s="174" t="s">
        <v>112</v>
      </c>
      <c r="G26" s="175"/>
      <c r="H26" s="175"/>
      <c r="I26" s="175"/>
      <c r="J26" s="175"/>
      <c r="K26" s="175"/>
      <c r="L26" s="175"/>
      <c r="M26" s="175"/>
      <c r="N26" s="176"/>
    </row>
    <row r="27" spans="1:14" s="177" customFormat="1" ht="57">
      <c r="A27" s="180"/>
      <c r="B27" s="178"/>
      <c r="C27" s="180"/>
      <c r="D27" s="176" t="s">
        <v>371</v>
      </c>
      <c r="E27" s="174" t="s">
        <v>372</v>
      </c>
      <c r="F27" s="174" t="s">
        <v>129</v>
      </c>
      <c r="G27" s="175" t="s">
        <v>135</v>
      </c>
      <c r="H27" s="175" t="s">
        <v>135</v>
      </c>
      <c r="I27" s="175" t="s">
        <v>135</v>
      </c>
      <c r="J27" s="175" t="s">
        <v>135</v>
      </c>
      <c r="K27" s="175" t="s">
        <v>135</v>
      </c>
      <c r="L27" s="175" t="s">
        <v>135</v>
      </c>
      <c r="M27" s="175" t="s">
        <v>135</v>
      </c>
      <c r="N27" s="176" t="s">
        <v>28</v>
      </c>
    </row>
    <row r="28" spans="1:14" s="177" customFormat="1" ht="28.5">
      <c r="A28" s="180"/>
      <c r="B28" s="178"/>
      <c r="C28" s="180"/>
      <c r="D28" s="176"/>
      <c r="E28" s="174"/>
      <c r="F28" s="174" t="s">
        <v>132</v>
      </c>
      <c r="G28" s="175"/>
      <c r="H28" s="175"/>
      <c r="I28" s="175"/>
      <c r="J28" s="175"/>
      <c r="K28" s="175"/>
      <c r="L28" s="175"/>
      <c r="M28" s="175"/>
      <c r="N28" s="176"/>
    </row>
    <row r="29" spans="1:14" s="177" customFormat="1" ht="42.75">
      <c r="A29" s="180"/>
      <c r="B29" s="178"/>
      <c r="C29" s="180"/>
      <c r="D29" s="176"/>
      <c r="E29" s="174"/>
      <c r="F29" s="174" t="s">
        <v>134</v>
      </c>
      <c r="G29" s="175"/>
      <c r="H29" s="175"/>
      <c r="I29" s="175"/>
      <c r="J29" s="175"/>
      <c r="K29" s="175"/>
      <c r="L29" s="175"/>
      <c r="M29" s="175"/>
      <c r="N29" s="176"/>
    </row>
    <row r="30" spans="1:14" s="177" customFormat="1" ht="57">
      <c r="A30" s="180"/>
      <c r="B30" s="178"/>
      <c r="C30" s="180"/>
      <c r="D30" s="176" t="s">
        <v>373</v>
      </c>
      <c r="E30" s="174" t="s">
        <v>374</v>
      </c>
      <c r="F30" s="174" t="s">
        <v>137</v>
      </c>
      <c r="G30" s="175" t="s">
        <v>138</v>
      </c>
      <c r="H30" s="175"/>
      <c r="I30" s="175"/>
      <c r="J30" s="175" t="s">
        <v>139</v>
      </c>
      <c r="K30" s="175" t="s">
        <v>139</v>
      </c>
      <c r="L30" s="175" t="s">
        <v>139</v>
      </c>
      <c r="M30" s="175" t="s">
        <v>139</v>
      </c>
      <c r="N30" s="176" t="s">
        <v>28</v>
      </c>
    </row>
    <row r="31" spans="1:14" s="177" customFormat="1" ht="42.75">
      <c r="A31" s="180"/>
      <c r="B31" s="178"/>
      <c r="C31" s="180"/>
      <c r="D31" s="176"/>
      <c r="E31" s="174"/>
      <c r="F31" s="174" t="s">
        <v>141</v>
      </c>
      <c r="G31" s="175"/>
      <c r="H31" s="175"/>
      <c r="I31" s="175"/>
      <c r="J31" s="175"/>
      <c r="K31" s="175"/>
      <c r="L31" s="175"/>
      <c r="M31" s="175"/>
      <c r="N31" s="176"/>
    </row>
    <row r="32" spans="1:14" s="177" customFormat="1" ht="57">
      <c r="A32" s="180"/>
      <c r="B32" s="178"/>
      <c r="C32" s="180"/>
      <c r="D32" s="176" t="s">
        <v>375</v>
      </c>
      <c r="E32" s="174" t="s">
        <v>376</v>
      </c>
      <c r="F32" s="174" t="s">
        <v>116</v>
      </c>
      <c r="G32" s="175" t="s">
        <v>377</v>
      </c>
      <c r="H32" s="175" t="s">
        <v>378</v>
      </c>
      <c r="I32" s="175" t="s">
        <v>119</v>
      </c>
      <c r="J32" s="175" t="s">
        <v>86</v>
      </c>
      <c r="K32" s="175" t="s">
        <v>86</v>
      </c>
      <c r="L32" s="175" t="s">
        <v>86</v>
      </c>
      <c r="M32" s="175" t="s">
        <v>86</v>
      </c>
      <c r="N32" s="176" t="s">
        <v>28</v>
      </c>
    </row>
    <row r="33" spans="1:14" s="177" customFormat="1" ht="28.5">
      <c r="A33" s="180"/>
      <c r="B33" s="178"/>
      <c r="C33" s="180"/>
      <c r="D33" s="180"/>
      <c r="E33" s="174"/>
      <c r="F33" s="174" t="s">
        <v>121</v>
      </c>
      <c r="G33" s="175"/>
      <c r="H33" s="175"/>
      <c r="I33" s="175"/>
      <c r="J33" s="175"/>
      <c r="K33" s="175"/>
      <c r="L33" s="175"/>
      <c r="M33" s="175"/>
      <c r="N33" s="176"/>
    </row>
    <row r="34" spans="1:14" s="177" customFormat="1" ht="42.75">
      <c r="A34" s="180"/>
      <c r="B34" s="178"/>
      <c r="C34" s="180"/>
      <c r="D34" s="180"/>
      <c r="E34" s="174"/>
      <c r="F34" s="174" t="s">
        <v>126</v>
      </c>
      <c r="G34" s="175"/>
      <c r="H34" s="175"/>
      <c r="I34" s="175"/>
      <c r="J34" s="175"/>
      <c r="K34" s="175"/>
      <c r="L34" s="175"/>
      <c r="M34" s="175"/>
      <c r="N34" s="176"/>
    </row>
    <row r="35" spans="1:14" s="177" customFormat="1" ht="57">
      <c r="A35" s="180"/>
      <c r="B35" s="178"/>
      <c r="C35" s="180"/>
      <c r="D35" s="180" t="s">
        <v>379</v>
      </c>
      <c r="E35" s="176" t="s">
        <v>380</v>
      </c>
      <c r="F35" s="176" t="s">
        <v>144</v>
      </c>
      <c r="G35" s="175" t="s">
        <v>381</v>
      </c>
      <c r="H35" s="175" t="s">
        <v>382</v>
      </c>
      <c r="I35" s="175" t="s">
        <v>383</v>
      </c>
      <c r="J35" s="175" t="s">
        <v>384</v>
      </c>
      <c r="K35" s="175" t="s">
        <v>385</v>
      </c>
      <c r="L35" s="175" t="s">
        <v>386</v>
      </c>
      <c r="M35" s="175" t="s">
        <v>387</v>
      </c>
      <c r="N35" s="176" t="s">
        <v>28</v>
      </c>
    </row>
    <row r="36" spans="1:14" s="177" customFormat="1" ht="28.5">
      <c r="A36" s="180"/>
      <c r="B36" s="178"/>
      <c r="C36" s="180"/>
      <c r="D36" s="180"/>
      <c r="E36" s="174"/>
      <c r="F36" s="174" t="s">
        <v>147</v>
      </c>
      <c r="G36" s="175"/>
      <c r="H36" s="175"/>
      <c r="I36" s="175"/>
      <c r="J36" s="175"/>
      <c r="K36" s="175"/>
      <c r="L36" s="175"/>
      <c r="M36" s="175"/>
      <c r="N36" s="176"/>
    </row>
    <row r="37" spans="1:14" s="177" customFormat="1" ht="28.5">
      <c r="A37" s="180"/>
      <c r="B37" s="178"/>
      <c r="C37" s="180"/>
      <c r="D37" s="180"/>
      <c r="E37" s="174"/>
      <c r="F37" s="174" t="s">
        <v>151</v>
      </c>
      <c r="G37" s="175"/>
      <c r="H37" s="175"/>
      <c r="I37" s="175"/>
      <c r="J37" s="175"/>
      <c r="K37" s="175"/>
      <c r="L37" s="175"/>
      <c r="M37" s="175"/>
      <c r="N37" s="176"/>
    </row>
    <row r="38" spans="1:14" s="177" customFormat="1" ht="28.5">
      <c r="A38" s="180"/>
      <c r="B38" s="178"/>
      <c r="C38" s="180"/>
      <c r="D38" s="180"/>
      <c r="E38" s="174"/>
      <c r="F38" s="174" t="s">
        <v>154</v>
      </c>
      <c r="G38" s="175"/>
      <c r="H38" s="175"/>
      <c r="I38" s="175"/>
      <c r="J38" s="175"/>
      <c r="K38" s="175"/>
      <c r="L38" s="175"/>
      <c r="M38" s="175"/>
      <c r="N38" s="176"/>
    </row>
    <row r="39" spans="1:14" s="177" customFormat="1" ht="99.75">
      <c r="A39" s="180"/>
      <c r="B39" s="178"/>
      <c r="C39" s="180"/>
      <c r="D39" s="180"/>
      <c r="E39" s="174"/>
      <c r="F39" s="174" t="s">
        <v>155</v>
      </c>
      <c r="G39" s="175"/>
      <c r="H39" s="175"/>
      <c r="I39" s="175"/>
      <c r="J39" s="175"/>
      <c r="K39" s="175"/>
      <c r="L39" s="175"/>
      <c r="M39" s="175"/>
      <c r="N39" s="176"/>
    </row>
    <row r="40" spans="1:14" s="177" customFormat="1" ht="28.5">
      <c r="A40" s="180"/>
      <c r="B40" s="178"/>
      <c r="C40" s="180"/>
      <c r="D40" s="180"/>
      <c r="E40" s="174"/>
      <c r="F40" s="174" t="s">
        <v>159</v>
      </c>
      <c r="G40" s="175"/>
      <c r="H40" s="175"/>
      <c r="I40" s="175"/>
      <c r="J40" s="175"/>
      <c r="K40" s="175"/>
      <c r="L40" s="175"/>
      <c r="M40" s="175"/>
      <c r="N40" s="176"/>
    </row>
    <row r="41" spans="1:14" s="177" customFormat="1" ht="57">
      <c r="A41" s="180"/>
      <c r="B41" s="178"/>
      <c r="C41" s="180"/>
      <c r="D41" s="176" t="s">
        <v>388</v>
      </c>
      <c r="E41" s="174" t="s">
        <v>389</v>
      </c>
      <c r="F41" s="174" t="s">
        <v>162</v>
      </c>
      <c r="G41" s="181" t="s">
        <v>390</v>
      </c>
      <c r="H41" s="181" t="s">
        <v>391</v>
      </c>
      <c r="I41" s="175" t="s">
        <v>392</v>
      </c>
      <c r="J41" s="175" t="s">
        <v>393</v>
      </c>
      <c r="K41" s="175" t="s">
        <v>393</v>
      </c>
      <c r="L41" s="175" t="s">
        <v>393</v>
      </c>
      <c r="M41" s="175" t="s">
        <v>393</v>
      </c>
      <c r="N41" s="176" t="s">
        <v>28</v>
      </c>
    </row>
    <row r="42" spans="1:14" s="177" customFormat="1" ht="28.5">
      <c r="A42" s="180"/>
      <c r="B42" s="178"/>
      <c r="C42" s="180"/>
      <c r="D42" s="174"/>
      <c r="E42" s="174"/>
      <c r="F42" s="174" t="s">
        <v>165</v>
      </c>
      <c r="G42" s="181"/>
      <c r="H42" s="181"/>
      <c r="I42" s="175"/>
      <c r="J42" s="175"/>
      <c r="K42" s="175"/>
      <c r="L42" s="175"/>
      <c r="M42" s="175"/>
      <c r="N42" s="176"/>
    </row>
    <row r="43" spans="1:14" s="177" customFormat="1" ht="57">
      <c r="A43" s="174" t="s">
        <v>394</v>
      </c>
      <c r="B43" s="174" t="s">
        <v>395</v>
      </c>
      <c r="C43" s="172" t="s">
        <v>396</v>
      </c>
      <c r="D43" s="182" t="s">
        <v>397</v>
      </c>
      <c r="E43" s="174" t="s">
        <v>398</v>
      </c>
      <c r="F43" s="174" t="s">
        <v>182</v>
      </c>
      <c r="G43" s="183" t="s">
        <v>308</v>
      </c>
      <c r="H43" s="175" t="s">
        <v>399</v>
      </c>
      <c r="I43" s="175" t="s">
        <v>400</v>
      </c>
      <c r="J43" s="175" t="s">
        <v>400</v>
      </c>
      <c r="K43" s="175" t="s">
        <v>400</v>
      </c>
      <c r="L43" s="175" t="s">
        <v>400</v>
      </c>
      <c r="M43" s="175" t="s">
        <v>400</v>
      </c>
      <c r="N43" s="176" t="s">
        <v>28</v>
      </c>
    </row>
    <row r="44" spans="1:14" s="177" customFormat="1" ht="57">
      <c r="A44" s="180"/>
      <c r="B44" s="180"/>
      <c r="C44" s="178"/>
      <c r="D44" s="182"/>
      <c r="E44" s="174"/>
      <c r="F44" s="174" t="s">
        <v>186</v>
      </c>
      <c r="G44" s="183"/>
      <c r="H44" s="175"/>
      <c r="I44" s="175"/>
      <c r="J44" s="175"/>
      <c r="K44" s="175"/>
      <c r="L44" s="175"/>
      <c r="M44" s="175"/>
      <c r="N44" s="176"/>
    </row>
    <row r="45" spans="1:14" s="177" customFormat="1" ht="57">
      <c r="A45" s="180"/>
      <c r="B45" s="180"/>
      <c r="C45" s="178"/>
      <c r="D45" s="182"/>
      <c r="E45" s="174"/>
      <c r="F45" s="174" t="s">
        <v>194</v>
      </c>
      <c r="G45" s="183"/>
      <c r="H45" s="175"/>
      <c r="I45" s="175"/>
      <c r="J45" s="175"/>
      <c r="K45" s="175"/>
      <c r="L45" s="175"/>
      <c r="M45" s="175"/>
      <c r="N45" s="176"/>
    </row>
    <row r="46" spans="1:14" s="177" customFormat="1" ht="57">
      <c r="A46" s="180"/>
      <c r="B46" s="180"/>
      <c r="C46" s="178"/>
      <c r="D46" s="182" t="s">
        <v>401</v>
      </c>
      <c r="E46" s="174" t="s">
        <v>402</v>
      </c>
      <c r="F46" s="174" t="s">
        <v>196</v>
      </c>
      <c r="G46" s="175" t="s">
        <v>190</v>
      </c>
      <c r="H46" s="175" t="s">
        <v>403</v>
      </c>
      <c r="I46" s="175" t="s">
        <v>404</v>
      </c>
      <c r="J46" s="175" t="s">
        <v>405</v>
      </c>
      <c r="K46" s="175" t="s">
        <v>406</v>
      </c>
      <c r="L46" s="175" t="s">
        <v>407</v>
      </c>
      <c r="M46" s="175" t="s">
        <v>408</v>
      </c>
      <c r="N46" s="176" t="s">
        <v>28</v>
      </c>
    </row>
    <row r="47" spans="1:14" s="177" customFormat="1">
      <c r="A47" s="180"/>
      <c r="B47" s="180"/>
      <c r="C47" s="178"/>
      <c r="D47" s="182"/>
      <c r="E47" s="174"/>
      <c r="F47" s="174" t="s">
        <v>409</v>
      </c>
      <c r="G47" s="175"/>
      <c r="H47" s="175"/>
      <c r="I47" s="175"/>
      <c r="J47" s="175"/>
      <c r="K47" s="175"/>
      <c r="L47" s="175"/>
      <c r="M47" s="175"/>
      <c r="N47" s="176"/>
    </row>
    <row r="48" spans="1:14" s="177" customFormat="1">
      <c r="A48" s="180"/>
      <c r="B48" s="180"/>
      <c r="C48" s="178"/>
      <c r="D48" s="182"/>
      <c r="E48" s="174"/>
      <c r="F48" s="174" t="s">
        <v>201</v>
      </c>
      <c r="G48" s="175"/>
      <c r="H48" s="175"/>
      <c r="I48" s="175"/>
      <c r="J48" s="175"/>
      <c r="K48" s="175"/>
      <c r="L48" s="175"/>
      <c r="M48" s="175"/>
      <c r="N48" s="176"/>
    </row>
    <row r="49" spans="1:14" s="177" customFormat="1">
      <c r="A49" s="180"/>
      <c r="B49" s="180"/>
      <c r="C49" s="178"/>
      <c r="D49" s="182"/>
      <c r="E49" s="174"/>
      <c r="F49" s="174" t="s">
        <v>203</v>
      </c>
      <c r="G49" s="175"/>
      <c r="H49" s="175"/>
      <c r="I49" s="175"/>
      <c r="J49" s="175"/>
      <c r="K49" s="175"/>
      <c r="L49" s="175"/>
      <c r="M49" s="175"/>
      <c r="N49" s="176"/>
    </row>
    <row r="50" spans="1:14" s="177" customFormat="1" ht="42.75">
      <c r="A50" s="180"/>
      <c r="B50" s="180"/>
      <c r="C50" s="178"/>
      <c r="D50" s="182"/>
      <c r="E50" s="174"/>
      <c r="F50" s="174" t="s">
        <v>204</v>
      </c>
      <c r="G50" s="175"/>
      <c r="H50" s="175"/>
      <c r="I50" s="175"/>
      <c r="J50" s="175"/>
      <c r="K50" s="175"/>
      <c r="L50" s="175"/>
      <c r="M50" s="175"/>
      <c r="N50" s="176"/>
    </row>
    <row r="51" spans="1:14" s="177" customFormat="1" ht="57">
      <c r="A51" s="180"/>
      <c r="B51" s="180"/>
      <c r="C51" s="178"/>
      <c r="D51" s="182"/>
      <c r="E51" s="174"/>
      <c r="F51" s="174" t="s">
        <v>207</v>
      </c>
      <c r="G51" s="175"/>
      <c r="H51" s="175"/>
      <c r="I51" s="175"/>
      <c r="J51" s="175"/>
      <c r="K51" s="175"/>
      <c r="L51" s="175"/>
      <c r="M51" s="175"/>
      <c r="N51" s="176"/>
    </row>
    <row r="52" spans="1:14" s="177" customFormat="1" ht="57">
      <c r="A52" s="180"/>
      <c r="B52" s="180"/>
      <c r="C52" s="178"/>
      <c r="D52" s="182" t="s">
        <v>410</v>
      </c>
      <c r="E52" s="174" t="s">
        <v>411</v>
      </c>
      <c r="F52" s="174" t="s">
        <v>176</v>
      </c>
      <c r="G52" s="175" t="s">
        <v>412</v>
      </c>
      <c r="H52" s="175" t="s">
        <v>205</v>
      </c>
      <c r="I52" s="175" t="s">
        <v>205</v>
      </c>
      <c r="J52" s="175" t="s">
        <v>413</v>
      </c>
      <c r="K52" s="175" t="s">
        <v>413</v>
      </c>
      <c r="L52" s="175" t="s">
        <v>413</v>
      </c>
      <c r="M52" s="175" t="s">
        <v>413</v>
      </c>
      <c r="N52" s="176" t="s">
        <v>28</v>
      </c>
    </row>
    <row r="53" spans="1:14" s="177" customFormat="1" ht="28.5">
      <c r="A53" s="180"/>
      <c r="B53" s="180"/>
      <c r="C53" s="178"/>
      <c r="D53" s="182"/>
      <c r="E53" s="174"/>
      <c r="F53" s="174" t="s">
        <v>180</v>
      </c>
      <c r="G53" s="175"/>
      <c r="H53" s="175"/>
      <c r="I53" s="175"/>
      <c r="J53" s="175"/>
      <c r="K53" s="175"/>
      <c r="L53" s="175"/>
      <c r="M53" s="175"/>
      <c r="N53" s="176"/>
    </row>
    <row r="54" spans="1:14" s="177" customFormat="1" ht="57">
      <c r="A54" s="180"/>
      <c r="B54" s="180"/>
      <c r="C54" s="178"/>
      <c r="D54" s="182" t="s">
        <v>414</v>
      </c>
      <c r="E54" s="174" t="s">
        <v>415</v>
      </c>
      <c r="F54" s="174" t="s">
        <v>212</v>
      </c>
      <c r="G54" s="184">
        <v>0.09</v>
      </c>
      <c r="H54" s="175"/>
      <c r="I54" s="184">
        <v>0.11</v>
      </c>
      <c r="J54" s="184">
        <v>0.15</v>
      </c>
      <c r="K54" s="184">
        <v>0.2</v>
      </c>
      <c r="L54" s="184">
        <v>0.25</v>
      </c>
      <c r="M54" s="184">
        <v>0.3</v>
      </c>
      <c r="N54" s="176" t="s">
        <v>28</v>
      </c>
    </row>
    <row r="55" spans="1:14" s="177" customFormat="1" ht="42.75">
      <c r="A55" s="180"/>
      <c r="B55" s="180"/>
      <c r="C55" s="178"/>
      <c r="D55" s="174"/>
      <c r="E55" s="174"/>
      <c r="F55" s="174" t="s">
        <v>214</v>
      </c>
      <c r="G55" s="185"/>
      <c r="H55" s="175"/>
      <c r="I55" s="186"/>
      <c r="J55" s="184"/>
      <c r="K55" s="186"/>
      <c r="L55" s="184"/>
      <c r="M55" s="186"/>
      <c r="N55" s="176"/>
    </row>
    <row r="56" spans="1:14" customFormat="1" ht="42.75">
      <c r="A56" s="187"/>
      <c r="B56" s="187"/>
      <c r="C56" s="187"/>
      <c r="D56" s="187"/>
      <c r="E56" s="187"/>
      <c r="F56" s="180" t="s">
        <v>416</v>
      </c>
      <c r="G56" s="188"/>
      <c r="H56" s="187"/>
      <c r="I56" s="188"/>
      <c r="J56" s="187"/>
      <c r="K56" s="188"/>
      <c r="L56" s="187"/>
      <c r="M56" s="188"/>
      <c r="N56" s="187"/>
    </row>
    <row r="57" spans="1:14" customFormat="1">
      <c r="A57" s="187"/>
      <c r="B57" s="187"/>
      <c r="C57" s="187"/>
      <c r="D57" s="187"/>
      <c r="E57" s="187"/>
      <c r="F57" s="180" t="s">
        <v>417</v>
      </c>
      <c r="G57" s="188"/>
      <c r="H57" s="187"/>
      <c r="I57" s="188"/>
      <c r="J57" s="187"/>
      <c r="K57" s="188"/>
      <c r="L57" s="187"/>
      <c r="M57" s="188"/>
      <c r="N57" s="187"/>
    </row>
    <row r="58" spans="1:14" customFormat="1" ht="28.5">
      <c r="A58" s="189"/>
      <c r="B58" s="189"/>
      <c r="C58" s="189"/>
      <c r="D58" s="189"/>
      <c r="E58" s="189"/>
      <c r="F58" s="190" t="s">
        <v>418</v>
      </c>
      <c r="G58" s="191"/>
      <c r="H58" s="189"/>
      <c r="I58" s="191"/>
      <c r="J58" s="189"/>
      <c r="K58" s="191"/>
      <c r="L58" s="189"/>
      <c r="M58" s="191"/>
      <c r="N58" s="189"/>
    </row>
  </sheetData>
  <mergeCells count="9">
    <mergeCell ref="G3:G4"/>
    <mergeCell ref="H3:M3"/>
    <mergeCell ref="N3:N4"/>
    <mergeCell ref="A3:A4"/>
    <mergeCell ref="B3:B4"/>
    <mergeCell ref="C3:C4"/>
    <mergeCell ref="D3:D4"/>
    <mergeCell ref="E3:E4"/>
    <mergeCell ref="F3:F4"/>
  </mergeCells>
  <pageMargins left="0.24" right="0.2" top="0.26" bottom="0.21" header="0.3" footer="0.3"/>
  <pageSetup paperSize="258" scale="54" orientation="landscape" horizontalDpi="0" verticalDpi="0" r:id="rId1"/>
  <rowBreaks count="2" manualBreakCount="2">
    <brk id="23" max="16383" man="1"/>
    <brk id="45" max="16383" man="1"/>
  </rowBreaks>
  <colBreaks count="1" manualBreakCount="1">
    <brk id="14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6"/>
  <sheetViews>
    <sheetView tabSelected="1" view="pageBreakPreview" zoomScale="60" zoomScaleNormal="90" workbookViewId="0">
      <selection activeCell="C6" sqref="C6"/>
    </sheetView>
  </sheetViews>
  <sheetFormatPr defaultRowHeight="15"/>
  <cols>
    <col min="1" max="4" width="27.7109375" customWidth="1"/>
    <col min="5" max="10" width="15.7109375" customWidth="1"/>
    <col min="11" max="11" width="14.42578125" customWidth="1"/>
    <col min="12" max="12" width="18.140625" customWidth="1"/>
    <col min="13" max="22" width="9.140625" style="168"/>
  </cols>
  <sheetData>
    <row r="2" spans="1:22" s="166" customFormat="1" ht="46.5" customHeight="1">
      <c r="A2" s="221" t="s">
        <v>342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167"/>
      <c r="N2" s="167"/>
      <c r="O2" s="167"/>
      <c r="P2" s="167"/>
      <c r="Q2" s="167"/>
      <c r="R2" s="167"/>
      <c r="S2" s="167"/>
      <c r="T2" s="167"/>
      <c r="U2" s="167"/>
      <c r="V2" s="167"/>
    </row>
    <row r="3" spans="1:22" s="169" customFormat="1" ht="17.100000000000001" customHeight="1">
      <c r="A3" s="215" t="s">
        <v>343</v>
      </c>
      <c r="B3" s="215" t="s">
        <v>344</v>
      </c>
      <c r="C3" s="215" t="s">
        <v>345</v>
      </c>
      <c r="D3" s="215" t="s">
        <v>346</v>
      </c>
      <c r="E3" s="215" t="s">
        <v>349</v>
      </c>
      <c r="F3" s="217" t="s">
        <v>350</v>
      </c>
      <c r="G3" s="218"/>
      <c r="H3" s="218"/>
      <c r="I3" s="218"/>
      <c r="J3" s="218"/>
      <c r="K3" s="219"/>
      <c r="L3" s="217" t="s">
        <v>351</v>
      </c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1:22" s="169" customFormat="1" ht="17.100000000000001" customHeight="1">
      <c r="A4" s="216"/>
      <c r="B4" s="216"/>
      <c r="C4" s="216"/>
      <c r="D4" s="216"/>
      <c r="E4" s="216"/>
      <c r="F4" s="170">
        <v>2016</v>
      </c>
      <c r="G4" s="170">
        <v>2017</v>
      </c>
      <c r="H4" s="170">
        <v>2018</v>
      </c>
      <c r="I4" s="170">
        <v>2019</v>
      </c>
      <c r="J4" s="170">
        <v>2020</v>
      </c>
      <c r="K4" s="171">
        <v>2021</v>
      </c>
      <c r="L4" s="220"/>
      <c r="M4" s="168"/>
      <c r="N4" s="168"/>
      <c r="O4" s="168"/>
      <c r="P4" s="168"/>
      <c r="Q4" s="168"/>
      <c r="R4" s="168"/>
      <c r="S4" s="168"/>
      <c r="T4" s="168"/>
      <c r="U4" s="168"/>
      <c r="V4" s="168"/>
    </row>
    <row r="5" spans="1:22" s="177" customFormat="1" ht="88.5" customHeight="1">
      <c r="A5" s="172" t="s">
        <v>352</v>
      </c>
      <c r="B5" s="173" t="s">
        <v>353</v>
      </c>
      <c r="C5" s="174" t="s">
        <v>354</v>
      </c>
      <c r="D5" s="173" t="s">
        <v>355</v>
      </c>
      <c r="E5" s="175" t="s">
        <v>357</v>
      </c>
      <c r="F5" s="175" t="s">
        <v>358</v>
      </c>
      <c r="G5" s="175" t="s">
        <v>359</v>
      </c>
      <c r="H5" s="175" t="s">
        <v>359</v>
      </c>
      <c r="I5" s="175" t="s">
        <v>359</v>
      </c>
      <c r="J5" s="175" t="s">
        <v>359</v>
      </c>
      <c r="K5" s="175" t="s">
        <v>359</v>
      </c>
      <c r="L5" s="176" t="s">
        <v>28</v>
      </c>
    </row>
    <row r="6" spans="1:22" s="177" customFormat="1" ht="81.75" customHeight="1">
      <c r="A6" s="180"/>
      <c r="B6" s="178"/>
      <c r="C6" s="174" t="s">
        <v>361</v>
      </c>
      <c r="D6" s="176" t="s">
        <v>362</v>
      </c>
      <c r="E6" s="175" t="s">
        <v>364</v>
      </c>
      <c r="F6" s="175" t="s">
        <v>365</v>
      </c>
      <c r="G6" s="175" t="s">
        <v>366</v>
      </c>
      <c r="H6" s="175" t="s">
        <v>366</v>
      </c>
      <c r="I6" s="175" t="s">
        <v>366</v>
      </c>
      <c r="J6" s="175" t="s">
        <v>366</v>
      </c>
      <c r="K6" s="175" t="s">
        <v>366</v>
      </c>
      <c r="L6" s="176" t="s">
        <v>28</v>
      </c>
    </row>
    <row r="7" spans="1:22" s="177" customFormat="1" ht="71.25">
      <c r="A7" s="180"/>
      <c r="B7" s="178"/>
      <c r="C7" s="180"/>
      <c r="D7" s="180" t="s">
        <v>367</v>
      </c>
      <c r="E7" s="175" t="s">
        <v>369</v>
      </c>
      <c r="F7" s="175" t="s">
        <v>369</v>
      </c>
      <c r="G7" s="175" t="s">
        <v>370</v>
      </c>
      <c r="H7" s="175" t="s">
        <v>370</v>
      </c>
      <c r="I7" s="175" t="s">
        <v>370</v>
      </c>
      <c r="J7" s="175" t="s">
        <v>370</v>
      </c>
      <c r="K7" s="175" t="s">
        <v>370</v>
      </c>
      <c r="L7" s="176" t="s">
        <v>28</v>
      </c>
    </row>
    <row r="8" spans="1:22" s="177" customFormat="1" ht="57">
      <c r="A8" s="180"/>
      <c r="B8" s="178"/>
      <c r="C8" s="180"/>
      <c r="D8" s="176" t="s">
        <v>371</v>
      </c>
      <c r="E8" s="175" t="s">
        <v>135</v>
      </c>
      <c r="F8" s="175" t="s">
        <v>135</v>
      </c>
      <c r="G8" s="175" t="s">
        <v>135</v>
      </c>
      <c r="H8" s="175" t="s">
        <v>135</v>
      </c>
      <c r="I8" s="175" t="s">
        <v>135</v>
      </c>
      <c r="J8" s="175" t="s">
        <v>135</v>
      </c>
      <c r="K8" s="175" t="s">
        <v>135</v>
      </c>
      <c r="L8" s="176" t="s">
        <v>28</v>
      </c>
    </row>
    <row r="9" spans="1:22" s="177" customFormat="1" ht="57">
      <c r="A9" s="180"/>
      <c r="B9" s="178"/>
      <c r="C9" s="180"/>
      <c r="D9" s="176" t="s">
        <v>373</v>
      </c>
      <c r="E9" s="175" t="s">
        <v>138</v>
      </c>
      <c r="F9" s="175"/>
      <c r="G9" s="175"/>
      <c r="H9" s="175" t="s">
        <v>139</v>
      </c>
      <c r="I9" s="175" t="s">
        <v>139</v>
      </c>
      <c r="J9" s="175" t="s">
        <v>139</v>
      </c>
      <c r="K9" s="175" t="s">
        <v>139</v>
      </c>
      <c r="L9" s="176" t="s">
        <v>28</v>
      </c>
    </row>
    <row r="10" spans="1:22" s="177" customFormat="1" ht="57">
      <c r="A10" s="180"/>
      <c r="B10" s="178"/>
      <c r="C10" s="180"/>
      <c r="D10" s="176" t="s">
        <v>375</v>
      </c>
      <c r="E10" s="175" t="s">
        <v>377</v>
      </c>
      <c r="F10" s="175" t="s">
        <v>378</v>
      </c>
      <c r="G10" s="175" t="s">
        <v>119</v>
      </c>
      <c r="H10" s="175" t="s">
        <v>86</v>
      </c>
      <c r="I10" s="175" t="s">
        <v>86</v>
      </c>
      <c r="J10" s="175" t="s">
        <v>86</v>
      </c>
      <c r="K10" s="175" t="s">
        <v>86</v>
      </c>
      <c r="L10" s="176" t="s">
        <v>28</v>
      </c>
    </row>
    <row r="11" spans="1:22" s="177" customFormat="1" ht="57">
      <c r="A11" s="180"/>
      <c r="B11" s="178"/>
      <c r="C11" s="180"/>
      <c r="D11" s="180" t="s">
        <v>379</v>
      </c>
      <c r="E11" s="175" t="s">
        <v>381</v>
      </c>
      <c r="F11" s="175" t="s">
        <v>382</v>
      </c>
      <c r="G11" s="175" t="s">
        <v>383</v>
      </c>
      <c r="H11" s="175" t="s">
        <v>384</v>
      </c>
      <c r="I11" s="175" t="s">
        <v>385</v>
      </c>
      <c r="J11" s="175" t="s">
        <v>386</v>
      </c>
      <c r="K11" s="175" t="s">
        <v>387</v>
      </c>
      <c r="L11" s="176" t="s">
        <v>28</v>
      </c>
    </row>
    <row r="12" spans="1:22" s="177" customFormat="1" ht="57">
      <c r="A12" s="180"/>
      <c r="B12" s="178"/>
      <c r="C12" s="180"/>
      <c r="D12" s="176" t="s">
        <v>388</v>
      </c>
      <c r="E12" s="181" t="s">
        <v>390</v>
      </c>
      <c r="F12" s="181" t="s">
        <v>391</v>
      </c>
      <c r="G12" s="175" t="s">
        <v>392</v>
      </c>
      <c r="H12" s="175" t="s">
        <v>393</v>
      </c>
      <c r="I12" s="175" t="s">
        <v>393</v>
      </c>
      <c r="J12" s="175" t="s">
        <v>393</v>
      </c>
      <c r="K12" s="175" t="s">
        <v>393</v>
      </c>
      <c r="L12" s="176" t="s">
        <v>28</v>
      </c>
    </row>
    <row r="13" spans="1:22" s="177" customFormat="1" ht="57">
      <c r="A13" s="174" t="s">
        <v>394</v>
      </c>
      <c r="B13" s="174" t="s">
        <v>395</v>
      </c>
      <c r="C13" s="172" t="s">
        <v>396</v>
      </c>
      <c r="D13" s="182" t="s">
        <v>397</v>
      </c>
      <c r="E13" s="183" t="s">
        <v>308</v>
      </c>
      <c r="F13" s="175" t="s">
        <v>399</v>
      </c>
      <c r="G13" s="175" t="s">
        <v>400</v>
      </c>
      <c r="H13" s="175" t="s">
        <v>400</v>
      </c>
      <c r="I13" s="175" t="s">
        <v>400</v>
      </c>
      <c r="J13" s="175" t="s">
        <v>400</v>
      </c>
      <c r="K13" s="175" t="s">
        <v>400</v>
      </c>
      <c r="L13" s="176" t="s">
        <v>28</v>
      </c>
    </row>
    <row r="14" spans="1:22" s="177" customFormat="1" ht="57">
      <c r="A14" s="180"/>
      <c r="B14" s="180"/>
      <c r="C14" s="178"/>
      <c r="D14" s="182" t="s">
        <v>401</v>
      </c>
      <c r="E14" s="175" t="s">
        <v>190</v>
      </c>
      <c r="F14" s="175" t="s">
        <v>403</v>
      </c>
      <c r="G14" s="175" t="s">
        <v>404</v>
      </c>
      <c r="H14" s="175" t="s">
        <v>405</v>
      </c>
      <c r="I14" s="175" t="s">
        <v>406</v>
      </c>
      <c r="J14" s="175" t="s">
        <v>407</v>
      </c>
      <c r="K14" s="175" t="s">
        <v>408</v>
      </c>
      <c r="L14" s="176" t="s">
        <v>28</v>
      </c>
    </row>
    <row r="15" spans="1:22" s="177" customFormat="1" ht="57">
      <c r="A15" s="180"/>
      <c r="B15" s="180"/>
      <c r="C15" s="178"/>
      <c r="D15" s="182" t="s">
        <v>410</v>
      </c>
      <c r="E15" s="175" t="s">
        <v>412</v>
      </c>
      <c r="F15" s="175" t="s">
        <v>205</v>
      </c>
      <c r="G15" s="175" t="s">
        <v>205</v>
      </c>
      <c r="H15" s="175" t="s">
        <v>413</v>
      </c>
      <c r="I15" s="175" t="s">
        <v>413</v>
      </c>
      <c r="J15" s="175" t="s">
        <v>413</v>
      </c>
      <c r="K15" s="175" t="s">
        <v>413</v>
      </c>
      <c r="L15" s="176" t="s">
        <v>28</v>
      </c>
    </row>
    <row r="16" spans="1:22" s="177" customFormat="1" ht="57">
      <c r="A16" s="190"/>
      <c r="B16" s="190"/>
      <c r="C16" s="192"/>
      <c r="D16" s="193" t="s">
        <v>414</v>
      </c>
      <c r="E16" s="194">
        <v>0.09</v>
      </c>
      <c r="F16" s="195"/>
      <c r="G16" s="194">
        <v>0.11</v>
      </c>
      <c r="H16" s="194">
        <v>0.15</v>
      </c>
      <c r="I16" s="194">
        <v>0.2</v>
      </c>
      <c r="J16" s="194">
        <v>0.25</v>
      </c>
      <c r="K16" s="194">
        <v>0.3</v>
      </c>
      <c r="L16" s="176" t="s">
        <v>28</v>
      </c>
    </row>
  </sheetData>
  <mergeCells count="8">
    <mergeCell ref="A2:L2"/>
    <mergeCell ref="E3:E4"/>
    <mergeCell ref="F3:K3"/>
    <mergeCell ref="L3:L4"/>
    <mergeCell ref="A3:A4"/>
    <mergeCell ref="B3:B4"/>
    <mergeCell ref="C3:C4"/>
    <mergeCell ref="D3:D4"/>
  </mergeCells>
  <pageMargins left="0.22" right="0.19" top="0.31" bottom="0.34" header="0.3" footer="0.3"/>
  <pageSetup paperSize="258" scale="67" orientation="landscape" horizontalDpi="0" verticalDpi="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7.DISOS, PP PA</vt:lpstr>
      <vt:lpstr>IKU</vt:lpstr>
      <vt:lpstr>Target IKU</vt:lpstr>
      <vt:lpstr>'7.DISOS, PP PA'!Print_Area</vt:lpstr>
      <vt:lpstr>'Target IKU'!Print_Area</vt:lpstr>
      <vt:lpstr>'7.DISOS, PP PA'!Print_Titles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 VAIO</dc:creator>
  <cp:lastModifiedBy>DELL-PC</cp:lastModifiedBy>
  <cp:lastPrinted>2018-11-08T04:37:50Z</cp:lastPrinted>
  <dcterms:created xsi:type="dcterms:W3CDTF">2018-01-03T08:51:50Z</dcterms:created>
  <dcterms:modified xsi:type="dcterms:W3CDTF">2018-11-08T04:37:55Z</dcterms:modified>
</cp:coreProperties>
</file>